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.ccdrc.pt\user$\rb4062\Docs\Calamidades\FEM\Kristin\Formulário FEM\"/>
    </mc:Choice>
  </mc:AlternateContent>
  <bookViews>
    <workbookView xWindow="0" yWindow="0" windowWidth="23040" windowHeight="8784" activeTab="10"/>
  </bookViews>
  <sheets>
    <sheet name="Resumo" sheetId="1" r:id="rId1"/>
    <sheet name="Entidade" sheetId="2" r:id="rId2"/>
    <sheet name="Intervencoes" sheetId="3" r:id="rId3"/>
    <sheet name="Documentos" sheetId="10" r:id="rId4"/>
    <sheet name="Danos" sheetId="4" r:id="rId5"/>
    <sheet name="Orcamento" sheetId="5" r:id="rId6"/>
    <sheet name="Fontes" sheetId="6" r:id="rId7"/>
    <sheet name="Coberturas" sheetId="7" r:id="rId8"/>
    <sheet name="Financiamento" sheetId="8" r:id="rId9"/>
    <sheet name="Execucao" sheetId="9" r:id="rId10"/>
    <sheet name="Adiantamentos" sheetId="11" r:id="rId11"/>
    <sheet name="Analise" sheetId="12" r:id="rId12"/>
    <sheet name="Validacao" sheetId="13" r:id="rId13"/>
    <sheet name="Instrucoes" sheetId="14" r:id="rId14"/>
    <sheet name="Listas" sheetId="15" r:id="rId15"/>
  </sheets>
  <calcPr calcId="162913"/>
</workbook>
</file>

<file path=xl/calcChain.xml><?xml version="1.0" encoding="utf-8"?>
<calcChain xmlns="http://schemas.openxmlformats.org/spreadsheetml/2006/main">
  <c r="J7" i="11" l="1"/>
  <c r="B27" i="12"/>
  <c r="B28" i="12"/>
  <c r="B29" i="12"/>
  <c r="B30" i="12"/>
  <c r="B31" i="12"/>
  <c r="B32" i="12"/>
  <c r="B33" i="12"/>
  <c r="B34" i="12"/>
  <c r="B35" i="12"/>
  <c r="B36" i="12"/>
  <c r="D211" i="9" l="1"/>
  <c r="D212" i="9"/>
  <c r="D213" i="9"/>
  <c r="D214" i="9"/>
  <c r="D187" i="9"/>
  <c r="D188" i="9"/>
  <c r="D189" i="9"/>
  <c r="D190" i="9"/>
  <c r="D191" i="9"/>
  <c r="D192" i="9"/>
  <c r="D193" i="9"/>
  <c r="D194" i="9"/>
  <c r="D195" i="9"/>
  <c r="D196" i="9"/>
  <c r="D197" i="9"/>
  <c r="D198" i="9"/>
  <c r="D199" i="9"/>
  <c r="D200" i="9"/>
  <c r="D201" i="9"/>
  <c r="D202" i="9"/>
  <c r="D203" i="9"/>
  <c r="D204" i="9"/>
  <c r="D205" i="9"/>
  <c r="D206" i="9"/>
  <c r="D207" i="9"/>
  <c r="D208" i="9"/>
  <c r="D209" i="9"/>
  <c r="D210" i="9"/>
  <c r="D175" i="9"/>
  <c r="D176" i="9"/>
  <c r="D177" i="9"/>
  <c r="D178" i="9"/>
  <c r="D179" i="9"/>
  <c r="D180" i="9"/>
  <c r="D181" i="9"/>
  <c r="D182" i="9"/>
  <c r="D183" i="9"/>
  <c r="D184" i="9"/>
  <c r="D185" i="9"/>
  <c r="D186" i="9"/>
  <c r="A137" i="1"/>
  <c r="D137" i="1" s="1"/>
  <c r="B137" i="1"/>
  <c r="C137" i="1"/>
  <c r="E137" i="1"/>
  <c r="A138" i="1"/>
  <c r="C138" i="1" s="1"/>
  <c r="B138" i="1"/>
  <c r="A139" i="1"/>
  <c r="C139" i="1" s="1"/>
  <c r="B139" i="1"/>
  <c r="A140" i="1"/>
  <c r="E140" i="1" s="1"/>
  <c r="B140" i="1"/>
  <c r="C140" i="1"/>
  <c r="D140" i="1"/>
  <c r="A141" i="1"/>
  <c r="E141" i="1" s="1"/>
  <c r="B141" i="1"/>
  <c r="C141" i="1"/>
  <c r="D141" i="1"/>
  <c r="A142" i="1"/>
  <c r="C142" i="1" s="1"/>
  <c r="B142" i="1"/>
  <c r="D142" i="1"/>
  <c r="E142" i="1"/>
  <c r="A143" i="1"/>
  <c r="C143" i="1" s="1"/>
  <c r="B143" i="1"/>
  <c r="E143" i="1"/>
  <c r="A144" i="1"/>
  <c r="D144" i="1" s="1"/>
  <c r="B144" i="1"/>
  <c r="A145" i="1"/>
  <c r="D145" i="1" s="1"/>
  <c r="B145" i="1"/>
  <c r="C145" i="1"/>
  <c r="A146" i="1"/>
  <c r="D146" i="1" s="1"/>
  <c r="B146" i="1"/>
  <c r="C146" i="1"/>
  <c r="A147" i="1"/>
  <c r="C147" i="1" s="1"/>
  <c r="B147" i="1"/>
  <c r="D147" i="1"/>
  <c r="E147" i="1"/>
  <c r="A148" i="1"/>
  <c r="B148" i="1"/>
  <c r="C148" i="1"/>
  <c r="D148" i="1"/>
  <c r="E148" i="1"/>
  <c r="A149" i="1"/>
  <c r="D149" i="1" s="1"/>
  <c r="B149" i="1"/>
  <c r="C149" i="1"/>
  <c r="E149" i="1"/>
  <c r="A150" i="1"/>
  <c r="C150" i="1" s="1"/>
  <c r="B150" i="1"/>
  <c r="E150" i="1"/>
  <c r="A151" i="1"/>
  <c r="C151" i="1" s="1"/>
  <c r="B151" i="1"/>
  <c r="A152" i="1"/>
  <c r="E152" i="1" s="1"/>
  <c r="B152" i="1"/>
  <c r="C152" i="1"/>
  <c r="D152" i="1"/>
  <c r="A153" i="1"/>
  <c r="E153" i="1" s="1"/>
  <c r="B153" i="1"/>
  <c r="C153" i="1"/>
  <c r="D153" i="1"/>
  <c r="A154" i="1"/>
  <c r="C154" i="1" s="1"/>
  <c r="B154" i="1"/>
  <c r="D154" i="1"/>
  <c r="E154" i="1"/>
  <c r="A155" i="1"/>
  <c r="C155" i="1" s="1"/>
  <c r="B155" i="1"/>
  <c r="E155" i="1"/>
  <c r="A156" i="1"/>
  <c r="C156" i="1" s="1"/>
  <c r="B156" i="1"/>
  <c r="A157" i="1"/>
  <c r="D157" i="1" s="1"/>
  <c r="B157" i="1"/>
  <c r="C157" i="1"/>
  <c r="A158" i="1"/>
  <c r="D158" i="1" s="1"/>
  <c r="B158" i="1"/>
  <c r="C158" i="1"/>
  <c r="A159" i="1"/>
  <c r="C159" i="1" s="1"/>
  <c r="B159" i="1"/>
  <c r="D159" i="1"/>
  <c r="E159" i="1"/>
  <c r="A160" i="1"/>
  <c r="B160" i="1"/>
  <c r="C160" i="1"/>
  <c r="D160" i="1"/>
  <c r="E160" i="1"/>
  <c r="A161" i="1"/>
  <c r="D161" i="1" s="1"/>
  <c r="B161" i="1"/>
  <c r="C161" i="1"/>
  <c r="E161" i="1"/>
  <c r="A162" i="1"/>
  <c r="C162" i="1" s="1"/>
  <c r="B162" i="1"/>
  <c r="E162" i="1"/>
  <c r="A163" i="1"/>
  <c r="C163" i="1" s="1"/>
  <c r="B163" i="1"/>
  <c r="A164" i="1"/>
  <c r="E164" i="1" s="1"/>
  <c r="B164" i="1"/>
  <c r="C164" i="1"/>
  <c r="D164" i="1"/>
  <c r="A165" i="1"/>
  <c r="E165" i="1" s="1"/>
  <c r="B165" i="1"/>
  <c r="C165" i="1"/>
  <c r="D165" i="1"/>
  <c r="A166" i="1"/>
  <c r="C166" i="1" s="1"/>
  <c r="B166" i="1"/>
  <c r="D166" i="1"/>
  <c r="E166" i="1"/>
  <c r="A167" i="1"/>
  <c r="C167" i="1" s="1"/>
  <c r="B167" i="1"/>
  <c r="E167" i="1"/>
  <c r="A168" i="1"/>
  <c r="D168" i="1" s="1"/>
  <c r="B168" i="1"/>
  <c r="A169" i="1"/>
  <c r="D169" i="1" s="1"/>
  <c r="B169" i="1"/>
  <c r="C169" i="1"/>
  <c r="A170" i="1"/>
  <c r="D170" i="1" s="1"/>
  <c r="B170" i="1"/>
  <c r="C170" i="1"/>
  <c r="A171" i="1"/>
  <c r="C171" i="1" s="1"/>
  <c r="B171" i="1"/>
  <c r="D171" i="1"/>
  <c r="E171" i="1"/>
  <c r="A172" i="1"/>
  <c r="B172" i="1"/>
  <c r="C172" i="1"/>
  <c r="D172" i="1"/>
  <c r="E172" i="1"/>
  <c r="A173" i="1"/>
  <c r="D173" i="1" s="1"/>
  <c r="B173" i="1"/>
  <c r="C173" i="1"/>
  <c r="E173" i="1"/>
  <c r="A174" i="1"/>
  <c r="C174" i="1" s="1"/>
  <c r="B174" i="1"/>
  <c r="E174" i="1"/>
  <c r="A175" i="1"/>
  <c r="C175" i="1" s="1"/>
  <c r="B175" i="1"/>
  <c r="A176" i="1"/>
  <c r="E176" i="1" s="1"/>
  <c r="B176" i="1"/>
  <c r="C176" i="1"/>
  <c r="D176" i="1"/>
  <c r="A177" i="1"/>
  <c r="E177" i="1" s="1"/>
  <c r="B177" i="1"/>
  <c r="C177" i="1"/>
  <c r="D177" i="1"/>
  <c r="A178" i="1"/>
  <c r="C178" i="1" s="1"/>
  <c r="B178" i="1"/>
  <c r="D178" i="1"/>
  <c r="E178" i="1"/>
  <c r="A179" i="1"/>
  <c r="C179" i="1" s="1"/>
  <c r="B179" i="1"/>
  <c r="E179" i="1"/>
  <c r="A180" i="1"/>
  <c r="C180" i="1" s="1"/>
  <c r="B180" i="1"/>
  <c r="A181" i="1"/>
  <c r="D181" i="1" s="1"/>
  <c r="B181" i="1"/>
  <c r="C181" i="1"/>
  <c r="A182" i="1"/>
  <c r="D182" i="1" s="1"/>
  <c r="B182" i="1"/>
  <c r="C182" i="1"/>
  <c r="A183" i="1"/>
  <c r="C183" i="1" s="1"/>
  <c r="B183" i="1"/>
  <c r="D183" i="1"/>
  <c r="E183" i="1"/>
  <c r="A184" i="1"/>
  <c r="B184" i="1"/>
  <c r="C184" i="1"/>
  <c r="D184" i="1"/>
  <c r="E184" i="1"/>
  <c r="A185" i="1"/>
  <c r="D185" i="1" s="1"/>
  <c r="B185" i="1"/>
  <c r="C185" i="1"/>
  <c r="E185" i="1"/>
  <c r="A186" i="1"/>
  <c r="C186" i="1" s="1"/>
  <c r="B186" i="1"/>
  <c r="E186" i="1"/>
  <c r="A187" i="1"/>
  <c r="C187" i="1" s="1"/>
  <c r="B187" i="1"/>
  <c r="A188" i="1"/>
  <c r="E188" i="1" s="1"/>
  <c r="B188" i="1"/>
  <c r="C188" i="1"/>
  <c r="D188" i="1"/>
  <c r="A189" i="1"/>
  <c r="E189" i="1" s="1"/>
  <c r="B189" i="1"/>
  <c r="C189" i="1"/>
  <c r="D189" i="1"/>
  <c r="A190" i="1"/>
  <c r="C190" i="1" s="1"/>
  <c r="B190" i="1"/>
  <c r="D190" i="1"/>
  <c r="E190" i="1"/>
  <c r="A191" i="1"/>
  <c r="C191" i="1" s="1"/>
  <c r="B191" i="1"/>
  <c r="E191" i="1"/>
  <c r="A192" i="1"/>
  <c r="D192" i="1" s="1"/>
  <c r="B192" i="1"/>
  <c r="A193" i="1"/>
  <c r="D193" i="1" s="1"/>
  <c r="B193" i="1"/>
  <c r="C193" i="1"/>
  <c r="A194" i="1"/>
  <c r="D194" i="1" s="1"/>
  <c r="B194" i="1"/>
  <c r="C194" i="1"/>
  <c r="A195" i="1"/>
  <c r="C195" i="1" s="1"/>
  <c r="B195" i="1"/>
  <c r="D195" i="1"/>
  <c r="E195" i="1"/>
  <c r="A196" i="1"/>
  <c r="B196" i="1"/>
  <c r="C196" i="1"/>
  <c r="D196" i="1"/>
  <c r="E196" i="1"/>
  <c r="A197" i="1"/>
  <c r="D197" i="1" s="1"/>
  <c r="B197" i="1"/>
  <c r="C197" i="1"/>
  <c r="E197" i="1"/>
  <c r="A198" i="1"/>
  <c r="C198" i="1" s="1"/>
  <c r="B198" i="1"/>
  <c r="E198" i="1"/>
  <c r="A199" i="1"/>
  <c r="C199" i="1" s="1"/>
  <c r="B199" i="1"/>
  <c r="A200" i="1"/>
  <c r="E200" i="1" s="1"/>
  <c r="B200" i="1"/>
  <c r="C200" i="1"/>
  <c r="D200" i="1"/>
  <c r="A201" i="1"/>
  <c r="E201" i="1" s="1"/>
  <c r="B201" i="1"/>
  <c r="C201" i="1"/>
  <c r="D201" i="1"/>
  <c r="A202" i="1"/>
  <c r="C202" i="1" s="1"/>
  <c r="B202" i="1"/>
  <c r="D202" i="1"/>
  <c r="E202" i="1"/>
  <c r="A203" i="1"/>
  <c r="C203" i="1" s="1"/>
  <c r="B203" i="1"/>
  <c r="E203" i="1"/>
  <c r="A204" i="1"/>
  <c r="C204" i="1" s="1"/>
  <c r="B204" i="1"/>
  <c r="A205" i="1"/>
  <c r="D205" i="1" s="1"/>
  <c r="B205" i="1"/>
  <c r="C205" i="1"/>
  <c r="A206" i="1"/>
  <c r="D206" i="1" s="1"/>
  <c r="B206" i="1"/>
  <c r="C206" i="1"/>
  <c r="A207" i="1"/>
  <c r="C207" i="1" s="1"/>
  <c r="B207" i="1"/>
  <c r="D207" i="1"/>
  <c r="E207" i="1"/>
  <c r="A208" i="1"/>
  <c r="B208" i="1"/>
  <c r="C208" i="1"/>
  <c r="D208" i="1"/>
  <c r="E208" i="1"/>
  <c r="A209" i="1"/>
  <c r="D209" i="1" s="1"/>
  <c r="B209" i="1"/>
  <c r="C209" i="1"/>
  <c r="E209" i="1"/>
  <c r="A210" i="1"/>
  <c r="C210" i="1" s="1"/>
  <c r="B210" i="1"/>
  <c r="E210" i="1"/>
  <c r="A31" i="1"/>
  <c r="B31" i="1"/>
  <c r="C31" i="1"/>
  <c r="D31" i="1"/>
  <c r="E31" i="1"/>
  <c r="F31" i="1"/>
  <c r="G31" i="1"/>
  <c r="H31" i="1"/>
  <c r="I31" i="1"/>
  <c r="J31" i="1"/>
  <c r="A32" i="1"/>
  <c r="B32" i="1"/>
  <c r="C32" i="1"/>
  <c r="D32" i="1"/>
  <c r="E32" i="1"/>
  <c r="F32" i="1"/>
  <c r="G32" i="1"/>
  <c r="H32" i="1"/>
  <c r="I32" i="1"/>
  <c r="J32" i="1"/>
  <c r="A33" i="1"/>
  <c r="B33" i="1"/>
  <c r="C33" i="1"/>
  <c r="D33" i="1"/>
  <c r="E33" i="1"/>
  <c r="F33" i="1"/>
  <c r="G33" i="1"/>
  <c r="H33" i="1"/>
  <c r="I33" i="1"/>
  <c r="J33" i="1"/>
  <c r="A34" i="1"/>
  <c r="B34" i="1"/>
  <c r="C34" i="1"/>
  <c r="D34" i="1"/>
  <c r="E34" i="1"/>
  <c r="F34" i="1"/>
  <c r="G34" i="1"/>
  <c r="H34" i="1"/>
  <c r="I34" i="1"/>
  <c r="J34" i="1"/>
  <c r="A35" i="1"/>
  <c r="B35" i="1"/>
  <c r="C35" i="1"/>
  <c r="D35" i="1"/>
  <c r="E35" i="1"/>
  <c r="F35" i="1"/>
  <c r="G35" i="1"/>
  <c r="H35" i="1"/>
  <c r="I35" i="1"/>
  <c r="J35" i="1"/>
  <c r="A36" i="1"/>
  <c r="B36" i="1"/>
  <c r="C36" i="1"/>
  <c r="D36" i="1"/>
  <c r="E36" i="1"/>
  <c r="F36" i="1"/>
  <c r="G36" i="1"/>
  <c r="H36" i="1"/>
  <c r="I36" i="1"/>
  <c r="J36" i="1"/>
  <c r="A37" i="1"/>
  <c r="B37" i="1"/>
  <c r="C37" i="1"/>
  <c r="D37" i="1"/>
  <c r="E37" i="1"/>
  <c r="F37" i="1"/>
  <c r="G37" i="1"/>
  <c r="H37" i="1"/>
  <c r="I37" i="1"/>
  <c r="J37" i="1"/>
  <c r="A38" i="1"/>
  <c r="B38" i="1"/>
  <c r="C38" i="1"/>
  <c r="D38" i="1"/>
  <c r="E38" i="1"/>
  <c r="F38" i="1"/>
  <c r="G38" i="1"/>
  <c r="H38" i="1"/>
  <c r="I38" i="1"/>
  <c r="J38" i="1"/>
  <c r="A39" i="1"/>
  <c r="B39" i="1"/>
  <c r="C39" i="1"/>
  <c r="D39" i="1"/>
  <c r="E39" i="1"/>
  <c r="F39" i="1"/>
  <c r="G39" i="1"/>
  <c r="H39" i="1"/>
  <c r="I39" i="1"/>
  <c r="J39" i="1"/>
  <c r="A40" i="1"/>
  <c r="B40" i="1"/>
  <c r="C40" i="1"/>
  <c r="D40" i="1"/>
  <c r="E40" i="1"/>
  <c r="F40" i="1"/>
  <c r="G40" i="1"/>
  <c r="H40" i="1"/>
  <c r="I40" i="1"/>
  <c r="J40" i="1"/>
  <c r="A41" i="1"/>
  <c r="B41" i="1"/>
  <c r="C41" i="1"/>
  <c r="D41" i="1"/>
  <c r="E41" i="1"/>
  <c r="F41" i="1"/>
  <c r="G41" i="1"/>
  <c r="H41" i="1"/>
  <c r="I41" i="1"/>
  <c r="J41" i="1"/>
  <c r="A42" i="1"/>
  <c r="B42" i="1"/>
  <c r="C42" i="1"/>
  <c r="D42" i="1"/>
  <c r="E42" i="1"/>
  <c r="F42" i="1"/>
  <c r="G42" i="1"/>
  <c r="H42" i="1"/>
  <c r="I42" i="1"/>
  <c r="J42" i="1"/>
  <c r="A43" i="1"/>
  <c r="B43" i="1"/>
  <c r="C43" i="1"/>
  <c r="D43" i="1"/>
  <c r="E43" i="1"/>
  <c r="F43" i="1"/>
  <c r="G43" i="1"/>
  <c r="H43" i="1"/>
  <c r="I43" i="1"/>
  <c r="J43" i="1"/>
  <c r="A44" i="1"/>
  <c r="B44" i="1"/>
  <c r="C44" i="1"/>
  <c r="D44" i="1"/>
  <c r="E44" i="1"/>
  <c r="F44" i="1"/>
  <c r="G44" i="1"/>
  <c r="H44" i="1"/>
  <c r="I44" i="1"/>
  <c r="J44" i="1"/>
  <c r="A45" i="1"/>
  <c r="B45" i="1"/>
  <c r="C45" i="1"/>
  <c r="D45" i="1"/>
  <c r="E45" i="1"/>
  <c r="F45" i="1"/>
  <c r="G45" i="1"/>
  <c r="H45" i="1"/>
  <c r="I45" i="1"/>
  <c r="J45" i="1"/>
  <c r="A46" i="1"/>
  <c r="B46" i="1"/>
  <c r="C46" i="1"/>
  <c r="D46" i="1"/>
  <c r="E46" i="1"/>
  <c r="F46" i="1"/>
  <c r="G46" i="1"/>
  <c r="H46" i="1"/>
  <c r="I46" i="1"/>
  <c r="J46" i="1"/>
  <c r="A47" i="1"/>
  <c r="B47" i="1"/>
  <c r="C47" i="1"/>
  <c r="D47" i="1"/>
  <c r="E47" i="1"/>
  <c r="F47" i="1"/>
  <c r="G47" i="1"/>
  <c r="H47" i="1"/>
  <c r="I47" i="1"/>
  <c r="J47" i="1"/>
  <c r="A48" i="1"/>
  <c r="B48" i="1"/>
  <c r="C48" i="1"/>
  <c r="D48" i="1"/>
  <c r="E48" i="1"/>
  <c r="F48" i="1"/>
  <c r="G48" i="1"/>
  <c r="H48" i="1"/>
  <c r="I48" i="1"/>
  <c r="J48" i="1"/>
  <c r="A49" i="1"/>
  <c r="B49" i="1"/>
  <c r="C49" i="1"/>
  <c r="D49" i="1"/>
  <c r="E49" i="1"/>
  <c r="F49" i="1"/>
  <c r="G49" i="1"/>
  <c r="H49" i="1"/>
  <c r="I49" i="1"/>
  <c r="J49" i="1"/>
  <c r="A50" i="1"/>
  <c r="B50" i="1"/>
  <c r="C50" i="1"/>
  <c r="D50" i="1"/>
  <c r="E50" i="1"/>
  <c r="F50" i="1"/>
  <c r="G50" i="1"/>
  <c r="H50" i="1"/>
  <c r="I50" i="1"/>
  <c r="J50" i="1"/>
  <c r="A51" i="1"/>
  <c r="B51" i="1"/>
  <c r="C51" i="1"/>
  <c r="D51" i="1"/>
  <c r="E51" i="1"/>
  <c r="F51" i="1"/>
  <c r="G51" i="1"/>
  <c r="H51" i="1"/>
  <c r="I51" i="1"/>
  <c r="J51" i="1"/>
  <c r="A52" i="1"/>
  <c r="B52" i="1"/>
  <c r="C52" i="1"/>
  <c r="D52" i="1"/>
  <c r="E52" i="1"/>
  <c r="F52" i="1"/>
  <c r="G52" i="1"/>
  <c r="H52" i="1"/>
  <c r="I52" i="1"/>
  <c r="J52" i="1"/>
  <c r="A53" i="1"/>
  <c r="B53" i="1"/>
  <c r="C53" i="1"/>
  <c r="D53" i="1"/>
  <c r="E53" i="1"/>
  <c r="F53" i="1"/>
  <c r="G53" i="1"/>
  <c r="H53" i="1"/>
  <c r="I53" i="1"/>
  <c r="J53" i="1"/>
  <c r="A54" i="1"/>
  <c r="B54" i="1"/>
  <c r="C54" i="1"/>
  <c r="D54" i="1"/>
  <c r="E54" i="1"/>
  <c r="F54" i="1"/>
  <c r="G54" i="1"/>
  <c r="H54" i="1"/>
  <c r="I54" i="1"/>
  <c r="J54" i="1"/>
  <c r="A55" i="1"/>
  <c r="B55" i="1"/>
  <c r="C55" i="1"/>
  <c r="D55" i="1"/>
  <c r="E55" i="1"/>
  <c r="F55" i="1"/>
  <c r="G55" i="1"/>
  <c r="H55" i="1"/>
  <c r="I55" i="1"/>
  <c r="J55" i="1"/>
  <c r="A56" i="1"/>
  <c r="B56" i="1"/>
  <c r="C56" i="1"/>
  <c r="D56" i="1"/>
  <c r="E56" i="1"/>
  <c r="F56" i="1"/>
  <c r="G56" i="1"/>
  <c r="H56" i="1"/>
  <c r="I56" i="1"/>
  <c r="J56" i="1"/>
  <c r="A57" i="1"/>
  <c r="B57" i="1"/>
  <c r="C57" i="1"/>
  <c r="D57" i="1"/>
  <c r="E57" i="1"/>
  <c r="F57" i="1"/>
  <c r="G57" i="1"/>
  <c r="H57" i="1"/>
  <c r="I57" i="1"/>
  <c r="J57" i="1"/>
  <c r="A58" i="1"/>
  <c r="B58" i="1"/>
  <c r="C58" i="1"/>
  <c r="D58" i="1"/>
  <c r="E58" i="1"/>
  <c r="F58" i="1"/>
  <c r="G58" i="1"/>
  <c r="H58" i="1"/>
  <c r="I58" i="1"/>
  <c r="J58" i="1"/>
  <c r="A59" i="1"/>
  <c r="B59" i="1"/>
  <c r="C59" i="1"/>
  <c r="D59" i="1"/>
  <c r="E59" i="1"/>
  <c r="F59" i="1"/>
  <c r="G59" i="1"/>
  <c r="H59" i="1"/>
  <c r="I59" i="1"/>
  <c r="J59" i="1"/>
  <c r="A60" i="1"/>
  <c r="B60" i="1"/>
  <c r="C60" i="1"/>
  <c r="D60" i="1"/>
  <c r="E60" i="1"/>
  <c r="F60" i="1"/>
  <c r="G60" i="1"/>
  <c r="H60" i="1"/>
  <c r="I60" i="1"/>
  <c r="J60" i="1"/>
  <c r="A61" i="1"/>
  <c r="B61" i="1"/>
  <c r="C61" i="1"/>
  <c r="D61" i="1"/>
  <c r="E61" i="1"/>
  <c r="F61" i="1"/>
  <c r="G61" i="1"/>
  <c r="H61" i="1"/>
  <c r="I61" i="1"/>
  <c r="J61" i="1"/>
  <c r="A62" i="1"/>
  <c r="B62" i="1"/>
  <c r="C62" i="1"/>
  <c r="D62" i="1"/>
  <c r="E62" i="1"/>
  <c r="F62" i="1"/>
  <c r="G62" i="1"/>
  <c r="H62" i="1"/>
  <c r="I62" i="1"/>
  <c r="J62" i="1"/>
  <c r="A63" i="1"/>
  <c r="B63" i="1"/>
  <c r="C63" i="1"/>
  <c r="D63" i="1"/>
  <c r="E63" i="1"/>
  <c r="F63" i="1"/>
  <c r="G63" i="1"/>
  <c r="H63" i="1"/>
  <c r="I63" i="1"/>
  <c r="J63" i="1"/>
  <c r="A64" i="1"/>
  <c r="B64" i="1"/>
  <c r="C64" i="1"/>
  <c r="D64" i="1"/>
  <c r="E64" i="1"/>
  <c r="F64" i="1"/>
  <c r="G64" i="1"/>
  <c r="H64" i="1"/>
  <c r="I64" i="1"/>
  <c r="J64" i="1"/>
  <c r="A65" i="1"/>
  <c r="B65" i="1"/>
  <c r="C65" i="1"/>
  <c r="D65" i="1"/>
  <c r="E65" i="1"/>
  <c r="F65" i="1"/>
  <c r="G65" i="1"/>
  <c r="H65" i="1"/>
  <c r="I65" i="1"/>
  <c r="J65" i="1"/>
  <c r="A66" i="1"/>
  <c r="B66" i="1"/>
  <c r="C66" i="1"/>
  <c r="D66" i="1"/>
  <c r="E66" i="1"/>
  <c r="F66" i="1"/>
  <c r="G66" i="1"/>
  <c r="H66" i="1"/>
  <c r="I66" i="1"/>
  <c r="J66" i="1"/>
  <c r="A67" i="1"/>
  <c r="B67" i="1"/>
  <c r="C67" i="1"/>
  <c r="D67" i="1"/>
  <c r="E67" i="1"/>
  <c r="F67" i="1"/>
  <c r="G67" i="1"/>
  <c r="H67" i="1"/>
  <c r="I67" i="1"/>
  <c r="J67" i="1"/>
  <c r="A68" i="1"/>
  <c r="B68" i="1"/>
  <c r="C68" i="1"/>
  <c r="D68" i="1"/>
  <c r="E68" i="1"/>
  <c r="F68" i="1"/>
  <c r="G68" i="1"/>
  <c r="H68" i="1"/>
  <c r="I68" i="1"/>
  <c r="J68" i="1"/>
  <c r="A69" i="1"/>
  <c r="B69" i="1"/>
  <c r="C69" i="1"/>
  <c r="D69" i="1"/>
  <c r="E69" i="1"/>
  <c r="F69" i="1"/>
  <c r="G69" i="1"/>
  <c r="H69" i="1"/>
  <c r="I69" i="1"/>
  <c r="J69" i="1"/>
  <c r="A70" i="1"/>
  <c r="B70" i="1"/>
  <c r="C70" i="1"/>
  <c r="D70" i="1"/>
  <c r="E70" i="1"/>
  <c r="F70" i="1"/>
  <c r="G70" i="1"/>
  <c r="H70" i="1"/>
  <c r="I70" i="1"/>
  <c r="J70" i="1"/>
  <c r="A71" i="1"/>
  <c r="B71" i="1"/>
  <c r="C71" i="1"/>
  <c r="D71" i="1"/>
  <c r="E71" i="1"/>
  <c r="F71" i="1"/>
  <c r="G71" i="1"/>
  <c r="H71" i="1"/>
  <c r="I71" i="1"/>
  <c r="J71" i="1"/>
  <c r="A72" i="1"/>
  <c r="B72" i="1"/>
  <c r="C72" i="1"/>
  <c r="D72" i="1"/>
  <c r="E72" i="1"/>
  <c r="F72" i="1"/>
  <c r="G72" i="1"/>
  <c r="H72" i="1"/>
  <c r="I72" i="1"/>
  <c r="J72" i="1"/>
  <c r="A73" i="1"/>
  <c r="B73" i="1"/>
  <c r="C73" i="1"/>
  <c r="D73" i="1"/>
  <c r="E73" i="1"/>
  <c r="F73" i="1"/>
  <c r="G73" i="1"/>
  <c r="H73" i="1"/>
  <c r="I73" i="1"/>
  <c r="J73" i="1"/>
  <c r="A74" i="1"/>
  <c r="B74" i="1"/>
  <c r="C74" i="1"/>
  <c r="D74" i="1"/>
  <c r="E74" i="1"/>
  <c r="F74" i="1"/>
  <c r="G74" i="1"/>
  <c r="H74" i="1"/>
  <c r="I74" i="1"/>
  <c r="J74" i="1"/>
  <c r="A75" i="1"/>
  <c r="B75" i="1"/>
  <c r="C75" i="1"/>
  <c r="D75" i="1"/>
  <c r="E75" i="1"/>
  <c r="F75" i="1"/>
  <c r="G75" i="1"/>
  <c r="H75" i="1"/>
  <c r="I75" i="1"/>
  <c r="J75" i="1"/>
  <c r="A76" i="1"/>
  <c r="B76" i="1"/>
  <c r="C76" i="1"/>
  <c r="D76" i="1"/>
  <c r="E76" i="1"/>
  <c r="F76" i="1"/>
  <c r="G76" i="1"/>
  <c r="H76" i="1"/>
  <c r="I76" i="1"/>
  <c r="J76" i="1"/>
  <c r="A77" i="1"/>
  <c r="B77" i="1"/>
  <c r="C77" i="1"/>
  <c r="D77" i="1"/>
  <c r="E77" i="1"/>
  <c r="F77" i="1"/>
  <c r="G77" i="1"/>
  <c r="H77" i="1"/>
  <c r="I77" i="1"/>
  <c r="J77" i="1"/>
  <c r="A78" i="1"/>
  <c r="B78" i="1"/>
  <c r="C78" i="1"/>
  <c r="D78" i="1"/>
  <c r="E78" i="1"/>
  <c r="F78" i="1"/>
  <c r="G78" i="1"/>
  <c r="H78" i="1"/>
  <c r="I78" i="1"/>
  <c r="J78" i="1"/>
  <c r="A79" i="1"/>
  <c r="B79" i="1"/>
  <c r="C79" i="1"/>
  <c r="D79" i="1"/>
  <c r="E79" i="1"/>
  <c r="F79" i="1"/>
  <c r="G79" i="1"/>
  <c r="H79" i="1"/>
  <c r="I79" i="1"/>
  <c r="J79" i="1"/>
  <c r="A80" i="1"/>
  <c r="B80" i="1"/>
  <c r="C80" i="1"/>
  <c r="D80" i="1"/>
  <c r="E80" i="1"/>
  <c r="F80" i="1"/>
  <c r="G80" i="1"/>
  <c r="H80" i="1"/>
  <c r="I80" i="1"/>
  <c r="J80" i="1"/>
  <c r="A81" i="1"/>
  <c r="B81" i="1"/>
  <c r="C81" i="1"/>
  <c r="D81" i="1"/>
  <c r="E81" i="1"/>
  <c r="F81" i="1"/>
  <c r="G81" i="1"/>
  <c r="H81" i="1"/>
  <c r="I81" i="1"/>
  <c r="J81" i="1"/>
  <c r="A82" i="1"/>
  <c r="B82" i="1"/>
  <c r="C82" i="1"/>
  <c r="D82" i="1"/>
  <c r="E82" i="1"/>
  <c r="F82" i="1"/>
  <c r="G82" i="1"/>
  <c r="H82" i="1"/>
  <c r="I82" i="1"/>
  <c r="J82" i="1"/>
  <c r="A83" i="1"/>
  <c r="B83" i="1"/>
  <c r="C83" i="1"/>
  <c r="D83" i="1"/>
  <c r="E83" i="1"/>
  <c r="F83" i="1"/>
  <c r="G83" i="1"/>
  <c r="H83" i="1"/>
  <c r="I83" i="1"/>
  <c r="J83" i="1"/>
  <c r="A84" i="1"/>
  <c r="B84" i="1"/>
  <c r="C84" i="1"/>
  <c r="D84" i="1"/>
  <c r="E84" i="1"/>
  <c r="F84" i="1"/>
  <c r="G84" i="1"/>
  <c r="H84" i="1"/>
  <c r="I84" i="1"/>
  <c r="J84" i="1"/>
  <c r="A85" i="1"/>
  <c r="B85" i="1"/>
  <c r="C85" i="1"/>
  <c r="D85" i="1"/>
  <c r="E85" i="1"/>
  <c r="F85" i="1"/>
  <c r="G85" i="1"/>
  <c r="H85" i="1"/>
  <c r="I85" i="1"/>
  <c r="J85" i="1"/>
  <c r="A86" i="1"/>
  <c r="B86" i="1"/>
  <c r="C86" i="1"/>
  <c r="D86" i="1"/>
  <c r="E86" i="1"/>
  <c r="F86" i="1"/>
  <c r="G86" i="1"/>
  <c r="H86" i="1"/>
  <c r="I86" i="1"/>
  <c r="J86" i="1"/>
  <c r="A87" i="1"/>
  <c r="B87" i="1"/>
  <c r="C87" i="1"/>
  <c r="D87" i="1"/>
  <c r="E87" i="1"/>
  <c r="F87" i="1"/>
  <c r="G87" i="1"/>
  <c r="H87" i="1"/>
  <c r="I87" i="1"/>
  <c r="J87" i="1"/>
  <c r="A88" i="1"/>
  <c r="B88" i="1"/>
  <c r="C88" i="1"/>
  <c r="D88" i="1"/>
  <c r="E88" i="1"/>
  <c r="F88" i="1"/>
  <c r="G88" i="1"/>
  <c r="H88" i="1"/>
  <c r="I88" i="1"/>
  <c r="J88" i="1"/>
  <c r="A89" i="1"/>
  <c r="B89" i="1"/>
  <c r="C89" i="1"/>
  <c r="D89" i="1"/>
  <c r="E89" i="1"/>
  <c r="F89" i="1"/>
  <c r="G89" i="1"/>
  <c r="H89" i="1"/>
  <c r="I89" i="1"/>
  <c r="J89" i="1"/>
  <c r="A90" i="1"/>
  <c r="B90" i="1"/>
  <c r="C90" i="1"/>
  <c r="D90" i="1"/>
  <c r="E90" i="1"/>
  <c r="F90" i="1"/>
  <c r="G90" i="1"/>
  <c r="H90" i="1"/>
  <c r="I90" i="1"/>
  <c r="J90" i="1"/>
  <c r="A91" i="1"/>
  <c r="B91" i="1"/>
  <c r="C91" i="1"/>
  <c r="D91" i="1"/>
  <c r="E91" i="1"/>
  <c r="F91" i="1"/>
  <c r="G91" i="1"/>
  <c r="H91" i="1"/>
  <c r="I91" i="1"/>
  <c r="J91" i="1"/>
  <c r="A92" i="1"/>
  <c r="B92" i="1"/>
  <c r="C92" i="1"/>
  <c r="D92" i="1"/>
  <c r="E92" i="1"/>
  <c r="F92" i="1"/>
  <c r="G92" i="1"/>
  <c r="H92" i="1"/>
  <c r="I92" i="1"/>
  <c r="J92" i="1"/>
  <c r="A93" i="1"/>
  <c r="B93" i="1"/>
  <c r="C93" i="1"/>
  <c r="D93" i="1"/>
  <c r="E93" i="1"/>
  <c r="F93" i="1"/>
  <c r="G93" i="1"/>
  <c r="H93" i="1"/>
  <c r="I93" i="1"/>
  <c r="J93" i="1"/>
  <c r="A94" i="1"/>
  <c r="B94" i="1"/>
  <c r="C94" i="1"/>
  <c r="D94" i="1"/>
  <c r="E94" i="1"/>
  <c r="F94" i="1"/>
  <c r="G94" i="1"/>
  <c r="H94" i="1"/>
  <c r="I94" i="1"/>
  <c r="J94" i="1"/>
  <c r="A95" i="1"/>
  <c r="B95" i="1"/>
  <c r="C95" i="1"/>
  <c r="D95" i="1"/>
  <c r="E95" i="1"/>
  <c r="F95" i="1"/>
  <c r="G95" i="1"/>
  <c r="H95" i="1"/>
  <c r="I95" i="1"/>
  <c r="J95" i="1"/>
  <c r="A96" i="1"/>
  <c r="B96" i="1"/>
  <c r="C96" i="1"/>
  <c r="D96" i="1"/>
  <c r="E96" i="1"/>
  <c r="F96" i="1"/>
  <c r="G96" i="1"/>
  <c r="H96" i="1"/>
  <c r="I96" i="1"/>
  <c r="J96" i="1"/>
  <c r="A97" i="1"/>
  <c r="B97" i="1"/>
  <c r="C97" i="1"/>
  <c r="D97" i="1"/>
  <c r="E97" i="1"/>
  <c r="F97" i="1"/>
  <c r="G97" i="1"/>
  <c r="H97" i="1"/>
  <c r="I97" i="1"/>
  <c r="J97" i="1"/>
  <c r="A98" i="1"/>
  <c r="B98" i="1"/>
  <c r="C98" i="1"/>
  <c r="D98" i="1"/>
  <c r="E98" i="1"/>
  <c r="F98" i="1"/>
  <c r="G98" i="1"/>
  <c r="H98" i="1"/>
  <c r="I98" i="1"/>
  <c r="J98" i="1"/>
  <c r="A99" i="1"/>
  <c r="B99" i="1"/>
  <c r="C99" i="1"/>
  <c r="D99" i="1"/>
  <c r="E99" i="1"/>
  <c r="F99" i="1"/>
  <c r="G99" i="1"/>
  <c r="H99" i="1"/>
  <c r="I99" i="1"/>
  <c r="J99" i="1"/>
  <c r="A100" i="1"/>
  <c r="B100" i="1"/>
  <c r="C100" i="1"/>
  <c r="D100" i="1"/>
  <c r="E100" i="1"/>
  <c r="F100" i="1"/>
  <c r="G100" i="1"/>
  <c r="H100" i="1"/>
  <c r="I100" i="1"/>
  <c r="J100" i="1"/>
  <c r="A101" i="1"/>
  <c r="B101" i="1"/>
  <c r="C101" i="1"/>
  <c r="D101" i="1"/>
  <c r="E101" i="1"/>
  <c r="F101" i="1"/>
  <c r="G101" i="1"/>
  <c r="H101" i="1"/>
  <c r="I101" i="1"/>
  <c r="J101" i="1"/>
  <c r="A102" i="1"/>
  <c r="B102" i="1"/>
  <c r="C102" i="1"/>
  <c r="D102" i="1"/>
  <c r="E102" i="1"/>
  <c r="F102" i="1"/>
  <c r="G102" i="1"/>
  <c r="H102" i="1"/>
  <c r="I102" i="1"/>
  <c r="J102" i="1"/>
  <c r="A103" i="1"/>
  <c r="B103" i="1"/>
  <c r="C103" i="1"/>
  <c r="D103" i="1"/>
  <c r="E103" i="1"/>
  <c r="F103" i="1"/>
  <c r="G103" i="1"/>
  <c r="H103" i="1"/>
  <c r="I103" i="1"/>
  <c r="J103" i="1"/>
  <c r="A104" i="1"/>
  <c r="B104" i="1"/>
  <c r="C104" i="1"/>
  <c r="D104" i="1"/>
  <c r="E104" i="1"/>
  <c r="F104" i="1"/>
  <c r="G104" i="1"/>
  <c r="H104" i="1"/>
  <c r="I104" i="1"/>
  <c r="J104" i="1"/>
  <c r="A105" i="1"/>
  <c r="B105" i="1"/>
  <c r="C105" i="1"/>
  <c r="D105" i="1"/>
  <c r="E105" i="1"/>
  <c r="F105" i="1"/>
  <c r="G105" i="1"/>
  <c r="H105" i="1"/>
  <c r="I105" i="1"/>
  <c r="J105" i="1"/>
  <c r="A106" i="1"/>
  <c r="B106" i="1"/>
  <c r="C106" i="1"/>
  <c r="D106" i="1"/>
  <c r="E106" i="1"/>
  <c r="F106" i="1"/>
  <c r="G106" i="1"/>
  <c r="H106" i="1"/>
  <c r="I106" i="1"/>
  <c r="J106" i="1"/>
  <c r="A27" i="1"/>
  <c r="B27" i="1"/>
  <c r="C27" i="1"/>
  <c r="D27" i="1"/>
  <c r="E27" i="1"/>
  <c r="F27" i="1"/>
  <c r="G27" i="1"/>
  <c r="H27" i="1"/>
  <c r="I27" i="1"/>
  <c r="J27" i="1"/>
  <c r="A28" i="1"/>
  <c r="B28" i="1"/>
  <c r="C28" i="1"/>
  <c r="D28" i="1"/>
  <c r="E28" i="1"/>
  <c r="F28" i="1"/>
  <c r="G28" i="1"/>
  <c r="H28" i="1"/>
  <c r="I28" i="1"/>
  <c r="J28" i="1"/>
  <c r="A29" i="1"/>
  <c r="B29" i="1"/>
  <c r="C29" i="1"/>
  <c r="D29" i="1"/>
  <c r="E29" i="1"/>
  <c r="F29" i="1"/>
  <c r="G29" i="1"/>
  <c r="H29" i="1"/>
  <c r="I29" i="1"/>
  <c r="J29" i="1"/>
  <c r="A30" i="1"/>
  <c r="B30" i="1"/>
  <c r="C30" i="1"/>
  <c r="D30" i="1"/>
  <c r="E30" i="1"/>
  <c r="F30" i="1"/>
  <c r="G30" i="1"/>
  <c r="H30" i="1"/>
  <c r="I30" i="1"/>
  <c r="J30" i="1"/>
  <c r="O27" i="12"/>
  <c r="Q27" i="12"/>
  <c r="O28" i="12"/>
  <c r="P28" i="12"/>
  <c r="Q28" i="12"/>
  <c r="O29" i="12"/>
  <c r="Q29" i="12"/>
  <c r="P30" i="12"/>
  <c r="O30" i="12"/>
  <c r="O31" i="12"/>
  <c r="Q31" i="12"/>
  <c r="O32" i="12"/>
  <c r="Q32" i="12"/>
  <c r="O33" i="12"/>
  <c r="P34" i="12"/>
  <c r="O34" i="12"/>
  <c r="O35" i="12"/>
  <c r="Q35" i="12"/>
  <c r="O36" i="12"/>
  <c r="O37" i="12"/>
  <c r="Q37" i="12"/>
  <c r="O38" i="12"/>
  <c r="P38" i="12"/>
  <c r="Q38" i="12"/>
  <c r="O39" i="12"/>
  <c r="O40" i="12"/>
  <c r="P40" i="12"/>
  <c r="Q40" i="12"/>
  <c r="O41" i="12"/>
  <c r="Q41" i="12"/>
  <c r="O42" i="12"/>
  <c r="P42" i="12"/>
  <c r="Q42" i="12"/>
  <c r="O43" i="12"/>
  <c r="Q43" i="12"/>
  <c r="O44" i="12"/>
  <c r="O45" i="12"/>
  <c r="Q45" i="12"/>
  <c r="P46" i="12"/>
  <c r="O46" i="12"/>
  <c r="O47" i="12"/>
  <c r="Q47" i="12"/>
  <c r="O48" i="12"/>
  <c r="P48" i="12"/>
  <c r="Q48" i="12"/>
  <c r="O49" i="12"/>
  <c r="Q50" i="12"/>
  <c r="O50" i="12"/>
  <c r="P50" i="12"/>
  <c r="O51" i="12"/>
  <c r="O52" i="12"/>
  <c r="P52" i="12"/>
  <c r="Q52" i="12"/>
  <c r="O53" i="12"/>
  <c r="O54" i="12"/>
  <c r="O55" i="12"/>
  <c r="O56" i="12"/>
  <c r="P56" i="12"/>
  <c r="Q56" i="12"/>
  <c r="O57" i="12"/>
  <c r="O58" i="12"/>
  <c r="P58" i="12"/>
  <c r="Q58" i="12"/>
  <c r="O59" i="12"/>
  <c r="O60" i="12"/>
  <c r="O61" i="12"/>
  <c r="O62" i="12"/>
  <c r="O63" i="12"/>
  <c r="O65" i="12"/>
  <c r="O66" i="12"/>
  <c r="P66" i="12"/>
  <c r="Q66" i="12"/>
  <c r="O68" i="12"/>
  <c r="O70" i="12"/>
  <c r="P70" i="12"/>
  <c r="Q70" i="12"/>
  <c r="O72" i="12"/>
  <c r="P72" i="12"/>
  <c r="Q72" i="12"/>
  <c r="O74" i="12"/>
  <c r="O78" i="12"/>
  <c r="P78" i="12"/>
  <c r="Q78" i="12"/>
  <c r="O80" i="12"/>
  <c r="O82" i="12"/>
  <c r="P82" i="12"/>
  <c r="Q82" i="12"/>
  <c r="O84" i="12"/>
  <c r="P84" i="12"/>
  <c r="Q84" i="12"/>
  <c r="O86" i="12"/>
  <c r="O90" i="12"/>
  <c r="P90" i="12"/>
  <c r="Q90" i="12"/>
  <c r="O92" i="12"/>
  <c r="O94" i="12"/>
  <c r="P94" i="12"/>
  <c r="Q94" i="12"/>
  <c r="P96" i="12"/>
  <c r="O96" i="12"/>
  <c r="O98" i="12"/>
  <c r="Q98" i="12"/>
  <c r="Q100" i="12"/>
  <c r="O100" i="12"/>
  <c r="P100" i="12"/>
  <c r="O102" i="12"/>
  <c r="P102" i="12"/>
  <c r="Q102" i="12"/>
  <c r="O104" i="12"/>
  <c r="P104" i="12"/>
  <c r="Q104" i="12"/>
  <c r="O106" i="12"/>
  <c r="Q88" i="12"/>
  <c r="Q76" i="12"/>
  <c r="Q64" i="12"/>
  <c r="Q60" i="12"/>
  <c r="Q106" i="12"/>
  <c r="Q96" i="12"/>
  <c r="P88" i="12"/>
  <c r="P76" i="12"/>
  <c r="P64" i="12"/>
  <c r="P60" i="12"/>
  <c r="Q44" i="12"/>
  <c r="Q39" i="12"/>
  <c r="Q36" i="12"/>
  <c r="Q33" i="12"/>
  <c r="Q30" i="12"/>
  <c r="O88" i="12"/>
  <c r="O76" i="12"/>
  <c r="O64" i="12"/>
  <c r="P36" i="12"/>
  <c r="O105" i="12"/>
  <c r="P105" i="12"/>
  <c r="Q105" i="12"/>
  <c r="O97" i="12"/>
  <c r="P97" i="12"/>
  <c r="Q97" i="12"/>
  <c r="O91" i="12"/>
  <c r="P91" i="12"/>
  <c r="Q91" i="12"/>
  <c r="O79" i="12"/>
  <c r="P79" i="12"/>
  <c r="Q79" i="12"/>
  <c r="O73" i="12"/>
  <c r="P73" i="12"/>
  <c r="Q73" i="12"/>
  <c r="O67" i="12"/>
  <c r="P67" i="12"/>
  <c r="Q67" i="12"/>
  <c r="O99" i="12"/>
  <c r="P99" i="12"/>
  <c r="Q99" i="12"/>
  <c r="O93" i="12"/>
  <c r="P93" i="12"/>
  <c r="Q93" i="12"/>
  <c r="O81" i="12"/>
  <c r="P81" i="12"/>
  <c r="Q81" i="12"/>
  <c r="O75" i="12"/>
  <c r="P75" i="12"/>
  <c r="Q75" i="12"/>
  <c r="O69" i="12"/>
  <c r="P69" i="12"/>
  <c r="Q69" i="12"/>
  <c r="O101" i="12"/>
  <c r="Q101" i="12"/>
  <c r="P101" i="12"/>
  <c r="P106" i="12"/>
  <c r="P98" i="12"/>
  <c r="Q92" i="12"/>
  <c r="Q86" i="12"/>
  <c r="Q80" i="12"/>
  <c r="Q74" i="12"/>
  <c r="Q68" i="12"/>
  <c r="Q62" i="12"/>
  <c r="Q54" i="12"/>
  <c r="P44" i="12"/>
  <c r="P32" i="12"/>
  <c r="O85" i="12"/>
  <c r="P85" i="12"/>
  <c r="Q85" i="12"/>
  <c r="O95" i="12"/>
  <c r="P95" i="12"/>
  <c r="Q95" i="12"/>
  <c r="P92" i="12"/>
  <c r="O89" i="12"/>
  <c r="P89" i="12"/>
  <c r="Q89" i="12"/>
  <c r="P86" i="12"/>
  <c r="O83" i="12"/>
  <c r="P83" i="12"/>
  <c r="Q83" i="12"/>
  <c r="P80" i="12"/>
  <c r="O77" i="12"/>
  <c r="P77" i="12"/>
  <c r="Q77" i="12"/>
  <c r="P74" i="12"/>
  <c r="O71" i="12"/>
  <c r="P71" i="12"/>
  <c r="Q71" i="12"/>
  <c r="P68" i="12"/>
  <c r="P62" i="12"/>
  <c r="P54" i="12"/>
  <c r="Q46" i="12"/>
  <c r="Q34" i="12"/>
  <c r="O87" i="12"/>
  <c r="P87" i="12"/>
  <c r="Q87" i="12"/>
  <c r="O103" i="12"/>
  <c r="P103" i="12"/>
  <c r="Q103" i="12"/>
  <c r="Q65" i="12"/>
  <c r="Q63" i="12"/>
  <c r="Q61" i="12"/>
  <c r="Q59" i="12"/>
  <c r="Q57" i="12"/>
  <c r="Q55" i="12"/>
  <c r="Q53" i="12"/>
  <c r="Q51" i="12"/>
  <c r="Q49" i="12"/>
  <c r="P65" i="12"/>
  <c r="P63" i="12"/>
  <c r="P61" i="12"/>
  <c r="P59" i="12"/>
  <c r="P57" i="12"/>
  <c r="P55" i="12"/>
  <c r="P53" i="12"/>
  <c r="P51" i="12"/>
  <c r="P49" i="12"/>
  <c r="P47" i="12"/>
  <c r="P45" i="12"/>
  <c r="P43" i="12"/>
  <c r="P41" i="12"/>
  <c r="P39" i="12"/>
  <c r="P37" i="12"/>
  <c r="P35" i="12"/>
  <c r="P33" i="12"/>
  <c r="P31" i="12"/>
  <c r="P29" i="12"/>
  <c r="P27" i="12"/>
  <c r="P26" i="12"/>
  <c r="O13" i="12"/>
  <c r="P24" i="12"/>
  <c r="O25" i="12"/>
  <c r="Q14" i="12"/>
  <c r="O15" i="12"/>
  <c r="P16" i="12"/>
  <c r="O17" i="12"/>
  <c r="Q18" i="12"/>
  <c r="O7" i="12"/>
  <c r="O19" i="12"/>
  <c r="Q8" i="12"/>
  <c r="O9" i="12"/>
  <c r="O21" i="12"/>
  <c r="Q10" i="12"/>
  <c r="Q22" i="12"/>
  <c r="O11" i="12"/>
  <c r="O23" i="12"/>
  <c r="P10" i="12"/>
  <c r="P18" i="12"/>
  <c r="Q19" i="12"/>
  <c r="Q15" i="12"/>
  <c r="P22" i="12"/>
  <c r="Q11" i="12"/>
  <c r="Q7" i="12"/>
  <c r="P14" i="12"/>
  <c r="Q23" i="12"/>
  <c r="P20" i="12"/>
  <c r="P9" i="12"/>
  <c r="P17" i="12"/>
  <c r="Q26" i="12"/>
  <c r="P25" i="12"/>
  <c r="Q13" i="12"/>
  <c r="Q17" i="12"/>
  <c r="Q25" i="12"/>
  <c r="P12" i="12"/>
  <c r="P8" i="12"/>
  <c r="P13" i="12"/>
  <c r="P21" i="12"/>
  <c r="Q9" i="12"/>
  <c r="Q21" i="12"/>
  <c r="P7" i="12"/>
  <c r="P11" i="12"/>
  <c r="P15" i="12"/>
  <c r="P19" i="12"/>
  <c r="P23" i="12"/>
  <c r="O8" i="12"/>
  <c r="O10" i="12"/>
  <c r="O12" i="12"/>
  <c r="O14" i="12"/>
  <c r="O16" i="12"/>
  <c r="O18" i="12"/>
  <c r="O20" i="12"/>
  <c r="O22" i="12"/>
  <c r="O24" i="12"/>
  <c r="O26" i="12"/>
  <c r="Q12" i="12"/>
  <c r="Q16" i="12"/>
  <c r="Q20" i="12"/>
  <c r="Q24" i="12"/>
  <c r="B107" i="13"/>
  <c r="C107" i="13"/>
  <c r="D107" i="13"/>
  <c r="E107" i="13"/>
  <c r="J107" i="13"/>
  <c r="L107" i="13"/>
  <c r="O107" i="13"/>
  <c r="B108" i="13"/>
  <c r="C108" i="13"/>
  <c r="D108" i="13"/>
  <c r="E108" i="13"/>
  <c r="J108" i="13"/>
  <c r="B109" i="13"/>
  <c r="C109" i="13"/>
  <c r="D109" i="13"/>
  <c r="E109" i="13"/>
  <c r="J109" i="13"/>
  <c r="L109" i="13"/>
  <c r="O109" i="13"/>
  <c r="B110" i="13"/>
  <c r="C110" i="13"/>
  <c r="D110" i="13"/>
  <c r="E110" i="13"/>
  <c r="B111" i="13"/>
  <c r="L111" i="13" s="1"/>
  <c r="C111" i="13"/>
  <c r="D111" i="13"/>
  <c r="E111" i="13"/>
  <c r="B112" i="13"/>
  <c r="J112" i="13" s="1"/>
  <c r="C112" i="13"/>
  <c r="D112" i="13"/>
  <c r="E112" i="13"/>
  <c r="L112" i="13"/>
  <c r="O112" i="13"/>
  <c r="B113" i="13"/>
  <c r="O113" i="13" s="1"/>
  <c r="C113" i="13"/>
  <c r="D113" i="13"/>
  <c r="E113" i="13"/>
  <c r="B114" i="13"/>
  <c r="C114" i="13"/>
  <c r="D114" i="13"/>
  <c r="E114" i="13"/>
  <c r="J114" i="13"/>
  <c r="L114" i="13"/>
  <c r="O114" i="13"/>
  <c r="B115" i="13"/>
  <c r="C115" i="13"/>
  <c r="D115" i="13"/>
  <c r="E115" i="13"/>
  <c r="B116" i="13"/>
  <c r="C116" i="13"/>
  <c r="D116" i="13"/>
  <c r="E116" i="13"/>
  <c r="J116" i="13"/>
  <c r="L116" i="13"/>
  <c r="O116" i="13"/>
  <c r="B117" i="13"/>
  <c r="O117" i="13" s="1"/>
  <c r="C117" i="13"/>
  <c r="D117" i="13"/>
  <c r="E117" i="13"/>
  <c r="B118" i="13"/>
  <c r="C118" i="13"/>
  <c r="D118" i="13"/>
  <c r="E118" i="13"/>
  <c r="J118" i="13"/>
  <c r="L118" i="13"/>
  <c r="O118" i="13"/>
  <c r="B119" i="13"/>
  <c r="J119" i="13" s="1"/>
  <c r="C119" i="13"/>
  <c r="D119" i="13"/>
  <c r="E119" i="13"/>
  <c r="B120" i="13"/>
  <c r="C120" i="13"/>
  <c r="D120" i="13"/>
  <c r="E120" i="13"/>
  <c r="J120" i="13"/>
  <c r="B121" i="13"/>
  <c r="J121" i="13" s="1"/>
  <c r="C121" i="13"/>
  <c r="D121" i="13"/>
  <c r="E121" i="13"/>
  <c r="B122" i="13"/>
  <c r="C122" i="13"/>
  <c r="D122" i="13"/>
  <c r="E122" i="13"/>
  <c r="B123" i="13"/>
  <c r="J123" i="13" s="1"/>
  <c r="C123" i="13"/>
  <c r="D123" i="13"/>
  <c r="E123" i="13"/>
  <c r="B124" i="13"/>
  <c r="J124" i="13" s="1"/>
  <c r="C124" i="13"/>
  <c r="D124" i="13"/>
  <c r="E124" i="13"/>
  <c r="L124" i="13"/>
  <c r="O124" i="13"/>
  <c r="B125" i="13"/>
  <c r="O125" i="13" s="1"/>
  <c r="C125" i="13"/>
  <c r="D125" i="13"/>
  <c r="E125" i="13"/>
  <c r="J125" i="13"/>
  <c r="L125" i="13"/>
  <c r="B126" i="13"/>
  <c r="C126" i="13"/>
  <c r="D126" i="13"/>
  <c r="E126" i="13"/>
  <c r="J126" i="13"/>
  <c r="L126" i="13"/>
  <c r="O126" i="13"/>
  <c r="B127" i="13"/>
  <c r="C127" i="13"/>
  <c r="D127" i="13"/>
  <c r="E127" i="13"/>
  <c r="B128" i="13"/>
  <c r="L128" i="13" s="1"/>
  <c r="C128" i="13"/>
  <c r="D128" i="13"/>
  <c r="E128" i="13"/>
  <c r="B129" i="13"/>
  <c r="C129" i="13"/>
  <c r="D129" i="13"/>
  <c r="E129" i="13"/>
  <c r="O129" i="13"/>
  <c r="B130" i="13"/>
  <c r="L130" i="13" s="1"/>
  <c r="C130" i="13"/>
  <c r="D130" i="13"/>
  <c r="E130" i="13"/>
  <c r="B131" i="13"/>
  <c r="O131" i="13" s="1"/>
  <c r="C131" i="13"/>
  <c r="D131" i="13"/>
  <c r="E131" i="13"/>
  <c r="J131" i="13"/>
  <c r="L131" i="13"/>
  <c r="B132" i="13"/>
  <c r="C132" i="13"/>
  <c r="D132" i="13"/>
  <c r="E132" i="13"/>
  <c r="J132" i="13"/>
  <c r="B133" i="13"/>
  <c r="O133" i="13" s="1"/>
  <c r="C133" i="13"/>
  <c r="D133" i="13"/>
  <c r="E133" i="13"/>
  <c r="J133" i="13"/>
  <c r="L133" i="13"/>
  <c r="B134" i="13"/>
  <c r="C134" i="13"/>
  <c r="D134" i="13"/>
  <c r="E134" i="13"/>
  <c r="B135" i="13"/>
  <c r="J135" i="13" s="1"/>
  <c r="C135" i="13"/>
  <c r="D135" i="13"/>
  <c r="E135" i="13"/>
  <c r="B136" i="13"/>
  <c r="J136" i="13" s="1"/>
  <c r="C136" i="13"/>
  <c r="D136" i="13"/>
  <c r="E136" i="13"/>
  <c r="B137" i="13"/>
  <c r="O137" i="13" s="1"/>
  <c r="C137" i="13"/>
  <c r="D137" i="13"/>
  <c r="E137" i="13"/>
  <c r="J137" i="13"/>
  <c r="L137" i="13"/>
  <c r="B138" i="13"/>
  <c r="J138" i="13" s="1"/>
  <c r="C138" i="13"/>
  <c r="D138" i="13"/>
  <c r="E138" i="13"/>
  <c r="B139" i="13"/>
  <c r="C139" i="13"/>
  <c r="D139" i="13"/>
  <c r="E139" i="13"/>
  <c r="B140" i="13"/>
  <c r="J140" i="13" s="1"/>
  <c r="C140" i="13"/>
  <c r="D140" i="13"/>
  <c r="E140" i="13"/>
  <c r="B141" i="13"/>
  <c r="C141" i="13"/>
  <c r="D141" i="13"/>
  <c r="E141" i="13"/>
  <c r="O141" i="13"/>
  <c r="B142" i="13"/>
  <c r="J142" i="13" s="1"/>
  <c r="C142" i="13"/>
  <c r="D142" i="13"/>
  <c r="E142" i="13"/>
  <c r="B143" i="13"/>
  <c r="C143" i="13"/>
  <c r="D143" i="13"/>
  <c r="E143" i="13"/>
  <c r="J143" i="13"/>
  <c r="L143" i="13"/>
  <c r="O143" i="13"/>
  <c r="B144" i="13"/>
  <c r="J144" i="13" s="1"/>
  <c r="C144" i="13"/>
  <c r="D144" i="13"/>
  <c r="E144" i="13"/>
  <c r="B145" i="13"/>
  <c r="C145" i="13"/>
  <c r="D145" i="13"/>
  <c r="E145" i="13"/>
  <c r="J145" i="13"/>
  <c r="L145" i="13"/>
  <c r="O145" i="13"/>
  <c r="B146" i="13"/>
  <c r="C146" i="13"/>
  <c r="D146" i="13"/>
  <c r="E146" i="13"/>
  <c r="B147" i="13"/>
  <c r="J147" i="13" s="1"/>
  <c r="C147" i="13"/>
  <c r="D147" i="13"/>
  <c r="E147" i="13"/>
  <c r="B148" i="13"/>
  <c r="J148" i="13" s="1"/>
  <c r="C148" i="13"/>
  <c r="D148" i="13"/>
  <c r="E148" i="13"/>
  <c r="L148" i="13"/>
  <c r="O148" i="13"/>
  <c r="B149" i="13"/>
  <c r="O149" i="13" s="1"/>
  <c r="C149" i="13"/>
  <c r="D149" i="13"/>
  <c r="E149" i="13"/>
  <c r="J149" i="13"/>
  <c r="L149" i="13"/>
  <c r="B150" i="13"/>
  <c r="O150" i="13" s="1"/>
  <c r="C150" i="13"/>
  <c r="D150" i="13"/>
  <c r="E150" i="13"/>
  <c r="J150" i="13"/>
  <c r="L150" i="13"/>
  <c r="B151" i="13"/>
  <c r="C151" i="13"/>
  <c r="D151" i="13"/>
  <c r="E151" i="13"/>
  <c r="B152" i="13"/>
  <c r="C152" i="13"/>
  <c r="D152" i="13"/>
  <c r="E152" i="13"/>
  <c r="J152" i="13"/>
  <c r="L152" i="13"/>
  <c r="O152" i="13"/>
  <c r="B153" i="13"/>
  <c r="C153" i="13"/>
  <c r="D153" i="13"/>
  <c r="E153" i="13"/>
  <c r="O153" i="13"/>
  <c r="B154" i="13"/>
  <c r="C154" i="13"/>
  <c r="D154" i="13"/>
  <c r="E154" i="13"/>
  <c r="J154" i="13"/>
  <c r="L154" i="13"/>
  <c r="O154" i="13"/>
  <c r="B155" i="13"/>
  <c r="C155" i="13"/>
  <c r="D155" i="13"/>
  <c r="E155" i="13"/>
  <c r="J155" i="13"/>
  <c r="L155" i="13"/>
  <c r="O155" i="13"/>
  <c r="B156" i="13"/>
  <c r="C156" i="13"/>
  <c r="D156" i="13"/>
  <c r="E156" i="13"/>
  <c r="J156" i="13"/>
  <c r="B157" i="13"/>
  <c r="C157" i="13"/>
  <c r="D157" i="13"/>
  <c r="E157" i="13"/>
  <c r="J157" i="13"/>
  <c r="L157" i="13"/>
  <c r="O157" i="13"/>
  <c r="B158" i="13"/>
  <c r="C158" i="13"/>
  <c r="D158" i="13"/>
  <c r="E158" i="13"/>
  <c r="B159" i="13"/>
  <c r="J159" i="13" s="1"/>
  <c r="C159" i="13"/>
  <c r="D159" i="13"/>
  <c r="E159" i="13"/>
  <c r="B160" i="13"/>
  <c r="J160" i="13" s="1"/>
  <c r="C160" i="13"/>
  <c r="D160" i="13"/>
  <c r="E160" i="13"/>
  <c r="L160" i="13"/>
  <c r="O160" i="13"/>
  <c r="B161" i="13"/>
  <c r="O161" i="13" s="1"/>
  <c r="C161" i="13"/>
  <c r="D161" i="13"/>
  <c r="E161" i="13"/>
  <c r="B162" i="13"/>
  <c r="C162" i="13"/>
  <c r="D162" i="13"/>
  <c r="E162" i="13"/>
  <c r="J162" i="13"/>
  <c r="L162" i="13"/>
  <c r="O162" i="13"/>
  <c r="B163" i="13"/>
  <c r="C163" i="13"/>
  <c r="D163" i="13"/>
  <c r="E163" i="13"/>
  <c r="B164" i="13"/>
  <c r="C164" i="13"/>
  <c r="D164" i="13"/>
  <c r="E164" i="13"/>
  <c r="J164" i="13"/>
  <c r="L164" i="13"/>
  <c r="O164" i="13"/>
  <c r="B165" i="13"/>
  <c r="O165" i="13" s="1"/>
  <c r="C165" i="13"/>
  <c r="D165" i="13"/>
  <c r="E165" i="13"/>
  <c r="B166" i="13"/>
  <c r="C166" i="13"/>
  <c r="D166" i="13"/>
  <c r="E166" i="13"/>
  <c r="J166" i="13"/>
  <c r="L166" i="13"/>
  <c r="O166" i="13"/>
  <c r="B167" i="13"/>
  <c r="J167" i="13" s="1"/>
  <c r="C167" i="13"/>
  <c r="D167" i="13"/>
  <c r="E167" i="13"/>
  <c r="B168" i="13"/>
  <c r="C168" i="13"/>
  <c r="D168" i="13"/>
  <c r="E168" i="13"/>
  <c r="J168" i="13"/>
  <c r="B169" i="13"/>
  <c r="J169" i="13" s="1"/>
  <c r="C169" i="13"/>
  <c r="D169" i="13"/>
  <c r="E169" i="13"/>
  <c r="B170" i="13"/>
  <c r="C170" i="13"/>
  <c r="D170" i="13"/>
  <c r="E170" i="13"/>
  <c r="B171" i="13"/>
  <c r="J171" i="13" s="1"/>
  <c r="C171" i="13"/>
  <c r="D171" i="13"/>
  <c r="E171" i="13"/>
  <c r="B172" i="13"/>
  <c r="J172" i="13" s="1"/>
  <c r="C172" i="13"/>
  <c r="D172" i="13"/>
  <c r="E172" i="13"/>
  <c r="L172" i="13"/>
  <c r="O172" i="13"/>
  <c r="B173" i="13"/>
  <c r="O173" i="13" s="1"/>
  <c r="C173" i="13"/>
  <c r="D173" i="13"/>
  <c r="E173" i="13"/>
  <c r="J173" i="13"/>
  <c r="L173" i="13"/>
  <c r="B174" i="13"/>
  <c r="C174" i="13"/>
  <c r="D174" i="13"/>
  <c r="E174" i="13"/>
  <c r="J174" i="13"/>
  <c r="L174" i="13"/>
  <c r="O174" i="13"/>
  <c r="B175" i="13"/>
  <c r="C175" i="13"/>
  <c r="D175" i="13"/>
  <c r="E175" i="13"/>
  <c r="B176" i="13"/>
  <c r="O176" i="13" s="1"/>
  <c r="C176" i="13"/>
  <c r="D176" i="13"/>
  <c r="E176" i="13"/>
  <c r="B177" i="13"/>
  <c r="C177" i="13"/>
  <c r="D177" i="13"/>
  <c r="E177" i="13"/>
  <c r="O177" i="13"/>
  <c r="B178" i="13"/>
  <c r="O178" i="13" s="1"/>
  <c r="C178" i="13"/>
  <c r="D178" i="13"/>
  <c r="E178" i="13"/>
  <c r="B179" i="13"/>
  <c r="O179" i="13" s="1"/>
  <c r="C179" i="13"/>
  <c r="D179" i="13"/>
  <c r="E179" i="13"/>
  <c r="J179" i="13"/>
  <c r="L179" i="13"/>
  <c r="B180" i="13"/>
  <c r="C180" i="13"/>
  <c r="D180" i="13"/>
  <c r="E180" i="13"/>
  <c r="J180" i="13"/>
  <c r="B181" i="13"/>
  <c r="O181" i="13" s="1"/>
  <c r="C181" i="13"/>
  <c r="D181" i="13"/>
  <c r="E181" i="13"/>
  <c r="J181" i="13"/>
  <c r="L181" i="13"/>
  <c r="B182" i="13"/>
  <c r="C182" i="13"/>
  <c r="D182" i="13"/>
  <c r="E182" i="13"/>
  <c r="B183" i="13"/>
  <c r="J183" i="13" s="1"/>
  <c r="C183" i="13"/>
  <c r="D183" i="13"/>
  <c r="E183" i="13"/>
  <c r="B184" i="13"/>
  <c r="J184" i="13" s="1"/>
  <c r="C184" i="13"/>
  <c r="D184" i="13"/>
  <c r="E184" i="13"/>
  <c r="B185" i="13"/>
  <c r="O185" i="13" s="1"/>
  <c r="C185" i="13"/>
  <c r="D185" i="13"/>
  <c r="E185" i="13"/>
  <c r="J185" i="13"/>
  <c r="L185" i="13"/>
  <c r="B186" i="13"/>
  <c r="J186" i="13" s="1"/>
  <c r="C186" i="13"/>
  <c r="D186" i="13"/>
  <c r="E186" i="13"/>
  <c r="B187" i="13"/>
  <c r="C187" i="13"/>
  <c r="D187" i="13"/>
  <c r="E187" i="13"/>
  <c r="B188" i="13"/>
  <c r="J188" i="13" s="1"/>
  <c r="C188" i="13"/>
  <c r="D188" i="13"/>
  <c r="E188" i="13"/>
  <c r="B189" i="13"/>
  <c r="C189" i="13"/>
  <c r="D189" i="13"/>
  <c r="E189" i="13"/>
  <c r="O189" i="13"/>
  <c r="B190" i="13"/>
  <c r="J190" i="13" s="1"/>
  <c r="C190" i="13"/>
  <c r="D190" i="13"/>
  <c r="E190" i="13"/>
  <c r="B191" i="13"/>
  <c r="C191" i="13"/>
  <c r="D191" i="13"/>
  <c r="E191" i="13"/>
  <c r="J191" i="13"/>
  <c r="L191" i="13"/>
  <c r="O191" i="13"/>
  <c r="B192" i="13"/>
  <c r="J192" i="13" s="1"/>
  <c r="C192" i="13"/>
  <c r="D192" i="13"/>
  <c r="E192" i="13"/>
  <c r="B193" i="13"/>
  <c r="C193" i="13"/>
  <c r="D193" i="13"/>
  <c r="E193" i="13"/>
  <c r="J193" i="13"/>
  <c r="L193" i="13"/>
  <c r="O193" i="13"/>
  <c r="B194" i="13"/>
  <c r="C194" i="13"/>
  <c r="D194" i="13"/>
  <c r="E194" i="13"/>
  <c r="B195" i="13"/>
  <c r="J195" i="13" s="1"/>
  <c r="C195" i="13"/>
  <c r="D195" i="13"/>
  <c r="E195" i="13"/>
  <c r="B196" i="13"/>
  <c r="J196" i="13" s="1"/>
  <c r="C196" i="13"/>
  <c r="D196" i="13"/>
  <c r="E196" i="13"/>
  <c r="L196" i="13"/>
  <c r="O196" i="13"/>
  <c r="B197" i="13"/>
  <c r="O197" i="13" s="1"/>
  <c r="C197" i="13"/>
  <c r="D197" i="13"/>
  <c r="E197" i="13"/>
  <c r="J197" i="13"/>
  <c r="L197" i="13"/>
  <c r="B198" i="13"/>
  <c r="O198" i="13" s="1"/>
  <c r="C198" i="13"/>
  <c r="D198" i="13"/>
  <c r="E198" i="13"/>
  <c r="J198" i="13"/>
  <c r="L198" i="13"/>
  <c r="B199" i="13"/>
  <c r="C199" i="13"/>
  <c r="D199" i="13"/>
  <c r="E199" i="13"/>
  <c r="B200" i="13"/>
  <c r="C200" i="13"/>
  <c r="D200" i="13"/>
  <c r="E200" i="13"/>
  <c r="J200" i="13"/>
  <c r="L200" i="13"/>
  <c r="O200" i="13"/>
  <c r="B201" i="13"/>
  <c r="C201" i="13"/>
  <c r="D201" i="13"/>
  <c r="E201" i="13"/>
  <c r="O201" i="13"/>
  <c r="B202" i="13"/>
  <c r="C202" i="13"/>
  <c r="D202" i="13"/>
  <c r="E202" i="13"/>
  <c r="J202" i="13"/>
  <c r="L202" i="13"/>
  <c r="O202" i="13"/>
  <c r="B203" i="13"/>
  <c r="C203" i="13"/>
  <c r="D203" i="13"/>
  <c r="E203" i="13"/>
  <c r="J203" i="13"/>
  <c r="L203" i="13"/>
  <c r="O203" i="13"/>
  <c r="B204" i="13"/>
  <c r="C204" i="13"/>
  <c r="D204" i="13"/>
  <c r="E204" i="13"/>
  <c r="J204" i="13"/>
  <c r="B205" i="13"/>
  <c r="C205" i="13"/>
  <c r="D205" i="13"/>
  <c r="E205" i="13"/>
  <c r="J205" i="13"/>
  <c r="L205" i="13"/>
  <c r="O205" i="13"/>
  <c r="B206" i="13"/>
  <c r="C206" i="13"/>
  <c r="D206" i="13"/>
  <c r="E206" i="13"/>
  <c r="B207" i="13"/>
  <c r="L207" i="13" s="1"/>
  <c r="C207" i="13"/>
  <c r="D207" i="13"/>
  <c r="E207" i="13"/>
  <c r="B208" i="13"/>
  <c r="J208" i="13" s="1"/>
  <c r="C208" i="13"/>
  <c r="D208" i="13"/>
  <c r="E208" i="13"/>
  <c r="L208" i="13"/>
  <c r="O208" i="13"/>
  <c r="B209" i="13"/>
  <c r="O209" i="13" s="1"/>
  <c r="C209" i="13"/>
  <c r="D209" i="13"/>
  <c r="E209" i="13"/>
  <c r="B210" i="13"/>
  <c r="C210" i="13"/>
  <c r="D210" i="13"/>
  <c r="E210" i="13"/>
  <c r="J210" i="13"/>
  <c r="L210" i="13"/>
  <c r="O210" i="13"/>
  <c r="B211" i="13"/>
  <c r="C211" i="13"/>
  <c r="D211" i="13"/>
  <c r="E211" i="13"/>
  <c r="B212" i="13"/>
  <c r="C212" i="13"/>
  <c r="D212" i="13"/>
  <c r="E212" i="13"/>
  <c r="J212" i="13"/>
  <c r="L212" i="13"/>
  <c r="O212" i="13"/>
  <c r="B213" i="13"/>
  <c r="O213" i="13" s="1"/>
  <c r="C213" i="13"/>
  <c r="D213" i="13"/>
  <c r="E213" i="13"/>
  <c r="B214" i="13"/>
  <c r="C214" i="13"/>
  <c r="D214" i="13"/>
  <c r="E214" i="13"/>
  <c r="J214" i="13"/>
  <c r="L214" i="13"/>
  <c r="O214" i="13"/>
  <c r="B215" i="13"/>
  <c r="J215" i="13" s="1"/>
  <c r="C215" i="13"/>
  <c r="D215" i="13"/>
  <c r="E215" i="13"/>
  <c r="B216" i="13"/>
  <c r="C216" i="13"/>
  <c r="D216" i="13"/>
  <c r="E216" i="13"/>
  <c r="J216" i="13"/>
  <c r="B217" i="13"/>
  <c r="J217" i="13" s="1"/>
  <c r="C217" i="13"/>
  <c r="D217" i="13"/>
  <c r="E217" i="13"/>
  <c r="B218" i="13"/>
  <c r="C218" i="13"/>
  <c r="D218" i="13"/>
  <c r="E218" i="13"/>
  <c r="B219" i="13"/>
  <c r="J219" i="13" s="1"/>
  <c r="C219" i="13"/>
  <c r="D219" i="13"/>
  <c r="E219" i="13"/>
  <c r="B220" i="13"/>
  <c r="J220" i="13" s="1"/>
  <c r="C220" i="13"/>
  <c r="D220" i="13"/>
  <c r="E220" i="13"/>
  <c r="L220" i="13"/>
  <c r="O220" i="13"/>
  <c r="B221" i="13"/>
  <c r="O221" i="13" s="1"/>
  <c r="C221" i="13"/>
  <c r="D221" i="13"/>
  <c r="E221" i="13"/>
  <c r="J221" i="13"/>
  <c r="L221" i="13"/>
  <c r="B222" i="13"/>
  <c r="C222" i="13"/>
  <c r="D222" i="13"/>
  <c r="E222" i="13"/>
  <c r="J222" i="13"/>
  <c r="L222" i="13"/>
  <c r="O222" i="13"/>
  <c r="B223" i="13"/>
  <c r="C223" i="13"/>
  <c r="D223" i="13"/>
  <c r="E223" i="13"/>
  <c r="B224" i="13"/>
  <c r="O224" i="13" s="1"/>
  <c r="C224" i="13"/>
  <c r="D224" i="13"/>
  <c r="E224" i="13"/>
  <c r="B225" i="13"/>
  <c r="C225" i="13"/>
  <c r="D225" i="13"/>
  <c r="E225" i="13"/>
  <c r="O225" i="13"/>
  <c r="B226" i="13"/>
  <c r="O226" i="13" s="1"/>
  <c r="C226" i="13"/>
  <c r="D226" i="13"/>
  <c r="E226" i="13"/>
  <c r="B227" i="13"/>
  <c r="O227" i="13" s="1"/>
  <c r="C227" i="13"/>
  <c r="D227" i="13"/>
  <c r="E227" i="13"/>
  <c r="J227" i="13"/>
  <c r="L227" i="13"/>
  <c r="B228" i="13"/>
  <c r="C228" i="13"/>
  <c r="D228" i="13"/>
  <c r="E228" i="13"/>
  <c r="J228" i="13"/>
  <c r="B229" i="13"/>
  <c r="O229" i="13" s="1"/>
  <c r="C229" i="13"/>
  <c r="D229" i="13"/>
  <c r="E229" i="13"/>
  <c r="J229" i="13"/>
  <c r="L229" i="13"/>
  <c r="B230" i="13"/>
  <c r="C230" i="13"/>
  <c r="D230" i="13"/>
  <c r="E230" i="13"/>
  <c r="B231" i="13"/>
  <c r="J231" i="13" s="1"/>
  <c r="C231" i="13"/>
  <c r="D231" i="13"/>
  <c r="E231" i="13"/>
  <c r="B232" i="13"/>
  <c r="J232" i="13" s="1"/>
  <c r="C232" i="13"/>
  <c r="D232" i="13"/>
  <c r="E232" i="13"/>
  <c r="B233" i="13"/>
  <c r="O233" i="13" s="1"/>
  <c r="C233" i="13"/>
  <c r="D233" i="13"/>
  <c r="E233" i="13"/>
  <c r="J233" i="13"/>
  <c r="L233" i="13"/>
  <c r="B234" i="13"/>
  <c r="J234" i="13" s="1"/>
  <c r="C234" i="13"/>
  <c r="D234" i="13"/>
  <c r="E234" i="13"/>
  <c r="B235" i="13"/>
  <c r="C235" i="13"/>
  <c r="D235" i="13"/>
  <c r="E235" i="13"/>
  <c r="B236" i="13"/>
  <c r="J236" i="13" s="1"/>
  <c r="C236" i="13"/>
  <c r="D236" i="13"/>
  <c r="E236" i="13"/>
  <c r="B237" i="13"/>
  <c r="C237" i="13"/>
  <c r="D237" i="13"/>
  <c r="E237" i="13"/>
  <c r="O237" i="13"/>
  <c r="B238" i="13"/>
  <c r="J238" i="13" s="1"/>
  <c r="C238" i="13"/>
  <c r="D238" i="13"/>
  <c r="E238" i="13"/>
  <c r="B239" i="13"/>
  <c r="C239" i="13"/>
  <c r="D239" i="13"/>
  <c r="E239" i="13"/>
  <c r="J239" i="13"/>
  <c r="L239" i="13"/>
  <c r="O239" i="13"/>
  <c r="B240" i="13"/>
  <c r="J240" i="13" s="1"/>
  <c r="C240" i="13"/>
  <c r="D240" i="13"/>
  <c r="E240" i="13"/>
  <c r="B241" i="13"/>
  <c r="C241" i="13"/>
  <c r="D241" i="13"/>
  <c r="E241" i="13"/>
  <c r="J241" i="13"/>
  <c r="L241" i="13"/>
  <c r="O241" i="13"/>
  <c r="B242" i="13"/>
  <c r="C242" i="13"/>
  <c r="D242" i="13"/>
  <c r="E242" i="13"/>
  <c r="B243" i="13"/>
  <c r="J243" i="13" s="1"/>
  <c r="C243" i="13"/>
  <c r="D243" i="13"/>
  <c r="E243" i="13"/>
  <c r="B244" i="13"/>
  <c r="J244" i="13" s="1"/>
  <c r="C244" i="13"/>
  <c r="D244" i="13"/>
  <c r="E244" i="13"/>
  <c r="L244" i="13"/>
  <c r="O244" i="13"/>
  <c r="B245" i="13"/>
  <c r="O245" i="13" s="1"/>
  <c r="C245" i="13"/>
  <c r="D245" i="13"/>
  <c r="E245" i="13"/>
  <c r="J245" i="13"/>
  <c r="L245" i="13"/>
  <c r="B246" i="13"/>
  <c r="O246" i="13" s="1"/>
  <c r="C246" i="13"/>
  <c r="D246" i="13"/>
  <c r="E246" i="13"/>
  <c r="J246" i="13"/>
  <c r="L246" i="13"/>
  <c r="B247" i="13"/>
  <c r="C247" i="13"/>
  <c r="D247" i="13"/>
  <c r="E247" i="13"/>
  <c r="B248" i="13"/>
  <c r="C248" i="13"/>
  <c r="D248" i="13"/>
  <c r="E248" i="13"/>
  <c r="J248" i="13"/>
  <c r="L248" i="13"/>
  <c r="O248" i="13"/>
  <c r="B249" i="13"/>
  <c r="C249" i="13"/>
  <c r="D249" i="13"/>
  <c r="E249" i="13"/>
  <c r="O249" i="13"/>
  <c r="B250" i="13"/>
  <c r="C250" i="13"/>
  <c r="D250" i="13"/>
  <c r="E250" i="13"/>
  <c r="J250" i="13"/>
  <c r="L250" i="13"/>
  <c r="O250" i="13"/>
  <c r="B251" i="13"/>
  <c r="C251" i="13"/>
  <c r="D251" i="13"/>
  <c r="E251" i="13"/>
  <c r="J251" i="13"/>
  <c r="L251" i="13"/>
  <c r="O251" i="13"/>
  <c r="B252" i="13"/>
  <c r="C252" i="13"/>
  <c r="D252" i="13"/>
  <c r="E252" i="13"/>
  <c r="J252" i="13"/>
  <c r="B253" i="13"/>
  <c r="C253" i="13"/>
  <c r="D253" i="13"/>
  <c r="E253" i="13"/>
  <c r="J253" i="13"/>
  <c r="L253" i="13"/>
  <c r="O253" i="13"/>
  <c r="B254" i="13"/>
  <c r="C254" i="13"/>
  <c r="D254" i="13"/>
  <c r="E254" i="13"/>
  <c r="O254" i="13"/>
  <c r="B255" i="13"/>
  <c r="C255" i="13"/>
  <c r="D255" i="13"/>
  <c r="E255" i="13"/>
  <c r="J255" i="13"/>
  <c r="L255" i="13"/>
  <c r="O255" i="13"/>
  <c r="B256" i="13"/>
  <c r="L256" i="13" s="1"/>
  <c r="C256" i="13"/>
  <c r="D256" i="13"/>
  <c r="E256" i="13"/>
  <c r="J256" i="13"/>
  <c r="B257" i="13"/>
  <c r="O257" i="13" s="1"/>
  <c r="C257" i="13"/>
  <c r="D257" i="13"/>
  <c r="E257" i="13"/>
  <c r="J257" i="13"/>
  <c r="B258" i="13"/>
  <c r="C258" i="13"/>
  <c r="D258" i="13"/>
  <c r="E258" i="13"/>
  <c r="J258" i="13"/>
  <c r="L258" i="13"/>
  <c r="O258" i="13"/>
  <c r="B259" i="13"/>
  <c r="C259" i="13"/>
  <c r="D259" i="13"/>
  <c r="E259" i="13"/>
  <c r="B260" i="13"/>
  <c r="L260" i="13" s="1"/>
  <c r="C260" i="13"/>
  <c r="D260" i="13"/>
  <c r="E260" i="13"/>
  <c r="J260" i="13"/>
  <c r="B261" i="13"/>
  <c r="J261" i="13" s="1"/>
  <c r="C261" i="13"/>
  <c r="D261" i="13"/>
  <c r="E261" i="13"/>
  <c r="B262" i="13"/>
  <c r="J262" i="13" s="1"/>
  <c r="C262" i="13"/>
  <c r="D262" i="13"/>
  <c r="E262" i="13"/>
  <c r="B263" i="13"/>
  <c r="O263" i="13" s="1"/>
  <c r="C263" i="13"/>
  <c r="D263" i="13"/>
  <c r="E263" i="13"/>
  <c r="J263" i="13"/>
  <c r="L263" i="13"/>
  <c r="B264" i="13"/>
  <c r="C264" i="13"/>
  <c r="D264" i="13"/>
  <c r="E264" i="13"/>
  <c r="B265" i="13"/>
  <c r="C265" i="13"/>
  <c r="D265" i="13"/>
  <c r="E265" i="13"/>
  <c r="J265" i="13"/>
  <c r="L265" i="13"/>
  <c r="O265" i="13"/>
  <c r="B266" i="13"/>
  <c r="O266" i="13" s="1"/>
  <c r="C266" i="13"/>
  <c r="D266" i="13"/>
  <c r="E266" i="13"/>
  <c r="B267" i="13"/>
  <c r="J267" i="13" s="1"/>
  <c r="C267" i="13"/>
  <c r="D267" i="13"/>
  <c r="E267" i="13"/>
  <c r="L267" i="13"/>
  <c r="O267" i="13"/>
  <c r="B268" i="13"/>
  <c r="J268" i="13" s="1"/>
  <c r="C268" i="13"/>
  <c r="D268" i="13"/>
  <c r="E268" i="13"/>
  <c r="B269" i="13"/>
  <c r="O269" i="13" s="1"/>
  <c r="C269" i="13"/>
  <c r="D269" i="13"/>
  <c r="E269" i="13"/>
  <c r="J269" i="13"/>
  <c r="L269" i="13"/>
  <c r="B270" i="13"/>
  <c r="J270" i="13" s="1"/>
  <c r="C270" i="13"/>
  <c r="D270" i="13"/>
  <c r="E270" i="13"/>
  <c r="B271" i="13"/>
  <c r="C271" i="13"/>
  <c r="D271" i="13"/>
  <c r="E271" i="13"/>
  <c r="B272" i="13"/>
  <c r="J272" i="13" s="1"/>
  <c r="C272" i="13"/>
  <c r="D272" i="13"/>
  <c r="E272" i="13"/>
  <c r="B273" i="13"/>
  <c r="J273" i="13" s="1"/>
  <c r="C273" i="13"/>
  <c r="D273" i="13"/>
  <c r="E273" i="13"/>
  <c r="B274" i="13"/>
  <c r="J274" i="13" s="1"/>
  <c r="C274" i="13"/>
  <c r="D274" i="13"/>
  <c r="E274" i="13"/>
  <c r="B275" i="13"/>
  <c r="O275" i="13" s="1"/>
  <c r="C275" i="13"/>
  <c r="D275" i="13"/>
  <c r="E275" i="13"/>
  <c r="B276" i="13"/>
  <c r="C276" i="13"/>
  <c r="D276" i="13"/>
  <c r="E276" i="13"/>
  <c r="J276" i="13"/>
  <c r="B277" i="13"/>
  <c r="O277" i="13" s="1"/>
  <c r="C277" i="13"/>
  <c r="D277" i="13"/>
  <c r="E277" i="13"/>
  <c r="B278" i="13"/>
  <c r="C278" i="13"/>
  <c r="D278" i="13"/>
  <c r="E278" i="13"/>
  <c r="O278" i="13"/>
  <c r="B279" i="13"/>
  <c r="O279" i="13" s="1"/>
  <c r="C279" i="13"/>
  <c r="D279" i="13"/>
  <c r="E279" i="13"/>
  <c r="B280" i="13"/>
  <c r="C280" i="13"/>
  <c r="D280" i="13"/>
  <c r="E280" i="13"/>
  <c r="J280" i="13"/>
  <c r="L280" i="13"/>
  <c r="O280" i="13"/>
  <c r="B281" i="13"/>
  <c r="O281" i="13" s="1"/>
  <c r="C281" i="13"/>
  <c r="D281" i="13"/>
  <c r="E281" i="13"/>
  <c r="B282" i="13"/>
  <c r="C282" i="13"/>
  <c r="D282" i="13"/>
  <c r="E282" i="13"/>
  <c r="J282" i="13"/>
  <c r="L282" i="13"/>
  <c r="O282" i="13"/>
  <c r="B283" i="13"/>
  <c r="C283" i="13"/>
  <c r="D283" i="13"/>
  <c r="E283" i="13"/>
  <c r="B284" i="13"/>
  <c r="C284" i="13"/>
  <c r="D284" i="13"/>
  <c r="E284" i="13"/>
  <c r="J284" i="13"/>
  <c r="L284" i="13"/>
  <c r="O284" i="13"/>
  <c r="B285" i="13"/>
  <c r="J285" i="13" s="1"/>
  <c r="C285" i="13"/>
  <c r="D285" i="13"/>
  <c r="E285" i="13"/>
  <c r="B286" i="13"/>
  <c r="L286" i="13" s="1"/>
  <c r="C286" i="13"/>
  <c r="D286" i="13"/>
  <c r="E286" i="13"/>
  <c r="J286" i="13"/>
  <c r="O286" i="13"/>
  <c r="B287" i="13"/>
  <c r="O287" i="13" s="1"/>
  <c r="C287" i="13"/>
  <c r="D287" i="13"/>
  <c r="E287" i="13"/>
  <c r="J287" i="13"/>
  <c r="L287" i="13"/>
  <c r="B288" i="13"/>
  <c r="C288" i="13"/>
  <c r="D288" i="13"/>
  <c r="E288" i="13"/>
  <c r="J288" i="13"/>
  <c r="B289" i="13"/>
  <c r="O289" i="13" s="1"/>
  <c r="C289" i="13"/>
  <c r="D289" i="13"/>
  <c r="E289" i="13"/>
  <c r="J289" i="13"/>
  <c r="L289" i="13"/>
  <c r="B290" i="13"/>
  <c r="C290" i="13"/>
  <c r="D290" i="13"/>
  <c r="E290" i="13"/>
  <c r="O290" i="13"/>
  <c r="B291" i="13"/>
  <c r="L291" i="13" s="1"/>
  <c r="C291" i="13"/>
  <c r="D291" i="13"/>
  <c r="E291" i="13"/>
  <c r="B292" i="13"/>
  <c r="O292" i="13" s="1"/>
  <c r="C292" i="13"/>
  <c r="D292" i="13"/>
  <c r="E292" i="13"/>
  <c r="B293" i="13"/>
  <c r="O293" i="13" s="1"/>
  <c r="C293" i="13"/>
  <c r="D293" i="13"/>
  <c r="E293" i="13"/>
  <c r="B294" i="13"/>
  <c r="J294" i="13" s="1"/>
  <c r="C294" i="13"/>
  <c r="D294" i="13"/>
  <c r="E294" i="13"/>
  <c r="B295" i="13"/>
  <c r="C295" i="13"/>
  <c r="D295" i="13"/>
  <c r="E295" i="13"/>
  <c r="B296" i="13"/>
  <c r="J296" i="13" s="1"/>
  <c r="C296" i="13"/>
  <c r="D296" i="13"/>
  <c r="E296" i="13"/>
  <c r="B297" i="13"/>
  <c r="J297" i="13" s="1"/>
  <c r="C297" i="13"/>
  <c r="D297" i="13"/>
  <c r="E297" i="13"/>
  <c r="B298" i="13"/>
  <c r="L298" i="13" s="1"/>
  <c r="C298" i="13"/>
  <c r="D298" i="13"/>
  <c r="E298" i="13"/>
  <c r="J298" i="13"/>
  <c r="B299" i="13"/>
  <c r="C299" i="13"/>
  <c r="D299" i="13"/>
  <c r="E299" i="13"/>
  <c r="J299" i="13"/>
  <c r="L299" i="13"/>
  <c r="O299" i="13"/>
  <c r="B300" i="13"/>
  <c r="J300" i="13" s="1"/>
  <c r="C300" i="13"/>
  <c r="D300" i="13"/>
  <c r="E300" i="13"/>
  <c r="B301" i="13"/>
  <c r="C301" i="13"/>
  <c r="D301" i="13"/>
  <c r="E301" i="13"/>
  <c r="J301" i="13"/>
  <c r="L301" i="13"/>
  <c r="O301" i="13"/>
  <c r="B302" i="13"/>
  <c r="O302" i="13" s="1"/>
  <c r="C302" i="13"/>
  <c r="D302" i="13"/>
  <c r="E302" i="13"/>
  <c r="B303" i="13"/>
  <c r="C303" i="13"/>
  <c r="D303" i="13"/>
  <c r="E303" i="13"/>
  <c r="J303" i="13"/>
  <c r="L303" i="13"/>
  <c r="O303" i="13"/>
  <c r="B304" i="13"/>
  <c r="L304" i="13" s="1"/>
  <c r="C304" i="13"/>
  <c r="D304" i="13"/>
  <c r="E304" i="13"/>
  <c r="B305" i="13"/>
  <c r="O305" i="13" s="1"/>
  <c r="C305" i="13"/>
  <c r="D305" i="13"/>
  <c r="E305" i="13"/>
  <c r="J305" i="13"/>
  <c r="B306" i="13"/>
  <c r="L306" i="13" s="1"/>
  <c r="C306" i="13"/>
  <c r="D306" i="13"/>
  <c r="E306" i="13"/>
  <c r="J306" i="13"/>
  <c r="J26" i="1"/>
  <c r="I26" i="1"/>
  <c r="J25" i="1"/>
  <c r="I25" i="1"/>
  <c r="J24" i="1"/>
  <c r="I24" i="1"/>
  <c r="J23" i="1"/>
  <c r="I23" i="1"/>
  <c r="J22" i="1"/>
  <c r="I22" i="1"/>
  <c r="J21" i="1"/>
  <c r="I21" i="1"/>
  <c r="J20" i="1"/>
  <c r="I20" i="1"/>
  <c r="J19" i="1"/>
  <c r="I19" i="1"/>
  <c r="J18" i="1"/>
  <c r="I18" i="1"/>
  <c r="J17" i="1"/>
  <c r="I17" i="1"/>
  <c r="J16" i="1"/>
  <c r="I16" i="1"/>
  <c r="J15" i="1"/>
  <c r="I15" i="1"/>
  <c r="J14" i="1"/>
  <c r="I14" i="1"/>
  <c r="J13" i="1"/>
  <c r="I13" i="1"/>
  <c r="J12" i="1"/>
  <c r="I12" i="1"/>
  <c r="J11" i="1"/>
  <c r="I11" i="1"/>
  <c r="J10" i="1"/>
  <c r="I10" i="1"/>
  <c r="J9" i="1"/>
  <c r="I9" i="1"/>
  <c r="J8" i="1"/>
  <c r="I8" i="1"/>
  <c r="J7" i="1"/>
  <c r="I7" i="1"/>
  <c r="S27" i="12"/>
  <c r="V27" i="12"/>
  <c r="S28" i="12"/>
  <c r="V28" i="12"/>
  <c r="S29" i="12"/>
  <c r="V29" i="12"/>
  <c r="S31" i="12"/>
  <c r="V31" i="12"/>
  <c r="S32" i="12"/>
  <c r="V32" i="12"/>
  <c r="S33" i="12"/>
  <c r="V33" i="12"/>
  <c r="S35" i="12"/>
  <c r="V35" i="12"/>
  <c r="S36" i="12"/>
  <c r="B37" i="12"/>
  <c r="S37" i="12"/>
  <c r="V37" i="12"/>
  <c r="B38" i="12"/>
  <c r="S38" i="12"/>
  <c r="V38" i="12"/>
  <c r="B39" i="12"/>
  <c r="S39" i="12"/>
  <c r="V39" i="12"/>
  <c r="B40" i="12"/>
  <c r="S40" i="12"/>
  <c r="V40" i="12"/>
  <c r="B41" i="12"/>
  <c r="B42" i="12"/>
  <c r="S42" i="12"/>
  <c r="V42" i="12"/>
  <c r="B43" i="12"/>
  <c r="S43" i="12"/>
  <c r="V43" i="12"/>
  <c r="B44" i="12"/>
  <c r="S44" i="12"/>
  <c r="V44" i="12"/>
  <c r="B45" i="12"/>
  <c r="S45" i="12"/>
  <c r="V45" i="12"/>
  <c r="B46" i="12"/>
  <c r="B47" i="12"/>
  <c r="B48" i="12"/>
  <c r="S48" i="12" s="1"/>
  <c r="B49" i="12"/>
  <c r="S49" i="12"/>
  <c r="V49" i="12"/>
  <c r="B50" i="12"/>
  <c r="B51" i="12"/>
  <c r="S51" i="12"/>
  <c r="V51" i="12"/>
  <c r="B52" i="12"/>
  <c r="S52" i="12"/>
  <c r="V52" i="12"/>
  <c r="B53" i="12"/>
  <c r="V53" i="12"/>
  <c r="B54" i="12"/>
  <c r="B55" i="12"/>
  <c r="S55" i="12"/>
  <c r="V55" i="12"/>
  <c r="B56" i="12"/>
  <c r="S56" i="12" s="1"/>
  <c r="B57" i="12"/>
  <c r="B58" i="12"/>
  <c r="S58" i="12"/>
  <c r="V58" i="12"/>
  <c r="B59" i="12"/>
  <c r="S59" i="12"/>
  <c r="V59" i="12"/>
  <c r="B60" i="12"/>
  <c r="B61" i="12"/>
  <c r="S61" i="12"/>
  <c r="V61" i="12"/>
  <c r="B62" i="12"/>
  <c r="B63" i="12"/>
  <c r="V63" i="12"/>
  <c r="B64" i="12"/>
  <c r="V64" i="12" s="1"/>
  <c r="B65" i="12"/>
  <c r="V65" i="12"/>
  <c r="B66" i="12"/>
  <c r="S66" i="12"/>
  <c r="V66" i="12"/>
  <c r="B67" i="12"/>
  <c r="V67" i="12" s="1"/>
  <c r="B68" i="12"/>
  <c r="B69" i="12"/>
  <c r="V69" i="12"/>
  <c r="B70" i="12"/>
  <c r="V70" i="12" s="1"/>
  <c r="S70" i="12"/>
  <c r="B71" i="12"/>
  <c r="V71" i="12"/>
  <c r="B72" i="12"/>
  <c r="S72" i="12"/>
  <c r="V72" i="12"/>
  <c r="B73" i="12"/>
  <c r="V73" i="12"/>
  <c r="B74" i="12"/>
  <c r="B75" i="12"/>
  <c r="V75" i="12"/>
  <c r="B76" i="12"/>
  <c r="V76" i="12" s="1"/>
  <c r="B77" i="12"/>
  <c r="V77" i="12"/>
  <c r="B78" i="12"/>
  <c r="S78" i="12"/>
  <c r="V78" i="12"/>
  <c r="B79" i="12"/>
  <c r="V79" i="12" s="1"/>
  <c r="B80" i="12"/>
  <c r="B81" i="12"/>
  <c r="V81" i="12"/>
  <c r="B82" i="12"/>
  <c r="V82" i="12" s="1"/>
  <c r="S82" i="12"/>
  <c r="B83" i="12"/>
  <c r="V83" i="12"/>
  <c r="B84" i="12"/>
  <c r="S84" i="12"/>
  <c r="V84" i="12"/>
  <c r="B85" i="12"/>
  <c r="V85" i="12"/>
  <c r="B86" i="12"/>
  <c r="B87" i="12"/>
  <c r="V87" i="12"/>
  <c r="B88" i="12"/>
  <c r="V88" i="12" s="1"/>
  <c r="B89" i="12"/>
  <c r="V89" i="12" s="1"/>
  <c r="B90" i="12"/>
  <c r="S90" i="12"/>
  <c r="V90" i="12"/>
  <c r="B91" i="12"/>
  <c r="V91" i="12" s="1"/>
  <c r="B92" i="12"/>
  <c r="B93" i="12"/>
  <c r="V93" i="12"/>
  <c r="B94" i="12"/>
  <c r="V94" i="12" s="1"/>
  <c r="S94" i="12"/>
  <c r="B95" i="12"/>
  <c r="V95" i="12" s="1"/>
  <c r="B96" i="12"/>
  <c r="B97" i="12"/>
  <c r="S97" i="12"/>
  <c r="V97" i="12"/>
  <c r="B98" i="12"/>
  <c r="S98" i="12"/>
  <c r="V98" i="12"/>
  <c r="B99" i="12"/>
  <c r="S99" i="12" s="1"/>
  <c r="B100" i="12"/>
  <c r="B101" i="12"/>
  <c r="S101" i="12"/>
  <c r="V101" i="12"/>
  <c r="B102" i="12"/>
  <c r="S102" i="12" s="1"/>
  <c r="B103" i="12"/>
  <c r="S103" i="12" s="1"/>
  <c r="B104" i="12"/>
  <c r="S104" i="12"/>
  <c r="V104" i="12"/>
  <c r="B105" i="12"/>
  <c r="S105" i="12"/>
  <c r="V105" i="12"/>
  <c r="B106" i="12"/>
  <c r="S106" i="12"/>
  <c r="V106" i="12"/>
  <c r="B116" i="1"/>
  <c r="H27" i="11"/>
  <c r="J27" i="11"/>
  <c r="H28" i="11"/>
  <c r="J28" i="11"/>
  <c r="H29" i="11"/>
  <c r="J29" i="11"/>
  <c r="H30" i="11"/>
  <c r="J30" i="11"/>
  <c r="H31" i="11"/>
  <c r="J31" i="11"/>
  <c r="H32" i="11"/>
  <c r="J32" i="11"/>
  <c r="H33" i="11"/>
  <c r="J33" i="11"/>
  <c r="H34" i="11"/>
  <c r="J34" i="11"/>
  <c r="H35" i="11"/>
  <c r="J35" i="11"/>
  <c r="H36" i="11"/>
  <c r="J36" i="11"/>
  <c r="H37" i="11"/>
  <c r="J37" i="11"/>
  <c r="H38" i="11"/>
  <c r="J38" i="11"/>
  <c r="H39" i="11"/>
  <c r="J39" i="11"/>
  <c r="H40" i="11"/>
  <c r="J40" i="11"/>
  <c r="H41" i="11"/>
  <c r="J41" i="11"/>
  <c r="H42" i="11"/>
  <c r="J42" i="11"/>
  <c r="H43" i="11"/>
  <c r="J43" i="11"/>
  <c r="H44" i="11"/>
  <c r="J44" i="11"/>
  <c r="H45" i="11"/>
  <c r="J45" i="11"/>
  <c r="H46" i="11"/>
  <c r="J46" i="11"/>
  <c r="H47" i="11"/>
  <c r="J47" i="11"/>
  <c r="H48" i="11"/>
  <c r="J48" i="11"/>
  <c r="H49" i="11"/>
  <c r="J49" i="11"/>
  <c r="H50" i="11"/>
  <c r="J50" i="11"/>
  <c r="H51" i="11"/>
  <c r="J51" i="11"/>
  <c r="H52" i="11"/>
  <c r="J52" i="11"/>
  <c r="H53" i="11"/>
  <c r="J53" i="11"/>
  <c r="H54" i="11"/>
  <c r="J54" i="11"/>
  <c r="H55" i="11"/>
  <c r="J55" i="11"/>
  <c r="H56" i="11"/>
  <c r="J56" i="11"/>
  <c r="H57" i="11"/>
  <c r="J57" i="11"/>
  <c r="H58" i="11"/>
  <c r="J58" i="11"/>
  <c r="H59" i="11"/>
  <c r="J59" i="11"/>
  <c r="H60" i="11"/>
  <c r="J60" i="11"/>
  <c r="H61" i="11"/>
  <c r="J61" i="11"/>
  <c r="H62" i="11"/>
  <c r="J62" i="11"/>
  <c r="H63" i="11"/>
  <c r="J63" i="11"/>
  <c r="H64" i="11"/>
  <c r="J64" i="11"/>
  <c r="H65" i="11"/>
  <c r="J65" i="11"/>
  <c r="H66" i="11"/>
  <c r="J66" i="11"/>
  <c r="H67" i="11"/>
  <c r="J67" i="11"/>
  <c r="H68" i="11"/>
  <c r="J68" i="11"/>
  <c r="H69" i="11"/>
  <c r="J69" i="11"/>
  <c r="H70" i="11"/>
  <c r="J70" i="11"/>
  <c r="H71" i="11"/>
  <c r="J71" i="11"/>
  <c r="H72" i="11"/>
  <c r="J72" i="11"/>
  <c r="H73" i="11"/>
  <c r="J73" i="11"/>
  <c r="H74" i="11"/>
  <c r="J74" i="11"/>
  <c r="H75" i="11"/>
  <c r="J75" i="11"/>
  <c r="H76" i="11"/>
  <c r="J76" i="11"/>
  <c r="H77" i="11"/>
  <c r="J77" i="11"/>
  <c r="H78" i="11"/>
  <c r="J78" i="11"/>
  <c r="H79" i="11"/>
  <c r="J79" i="11"/>
  <c r="H80" i="11"/>
  <c r="J80" i="11"/>
  <c r="H81" i="11"/>
  <c r="J81" i="11"/>
  <c r="H82" i="11"/>
  <c r="J82" i="11"/>
  <c r="H83" i="11"/>
  <c r="J83" i="11"/>
  <c r="H84" i="11"/>
  <c r="J84" i="11"/>
  <c r="H85" i="11"/>
  <c r="J85" i="11"/>
  <c r="H86" i="11"/>
  <c r="J86" i="11"/>
  <c r="H87" i="11"/>
  <c r="J87" i="11"/>
  <c r="H88" i="11"/>
  <c r="J88" i="11"/>
  <c r="H89" i="11"/>
  <c r="J89" i="11"/>
  <c r="H90" i="11"/>
  <c r="J90" i="11"/>
  <c r="H91" i="11"/>
  <c r="J91" i="11"/>
  <c r="H92" i="11"/>
  <c r="J92" i="11"/>
  <c r="H93" i="11"/>
  <c r="J93" i="11"/>
  <c r="H94" i="11"/>
  <c r="J94" i="11"/>
  <c r="H95" i="11"/>
  <c r="J95" i="11"/>
  <c r="H96" i="11"/>
  <c r="J96" i="11"/>
  <c r="H97" i="11"/>
  <c r="J97" i="11"/>
  <c r="H98" i="11"/>
  <c r="J98" i="11"/>
  <c r="H99" i="11"/>
  <c r="J99" i="11"/>
  <c r="H100" i="11"/>
  <c r="J100" i="11"/>
  <c r="H101" i="11"/>
  <c r="J101" i="11"/>
  <c r="H102" i="11"/>
  <c r="J102" i="11"/>
  <c r="H103" i="11"/>
  <c r="J103" i="11"/>
  <c r="H104" i="11"/>
  <c r="J104" i="11"/>
  <c r="H105" i="11"/>
  <c r="J105" i="11"/>
  <c r="H106" i="11"/>
  <c r="J106" i="11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T267" i="5"/>
  <c r="T268" i="5"/>
  <c r="T269" i="5"/>
  <c r="T270" i="5"/>
  <c r="T271" i="5"/>
  <c r="T272" i="5"/>
  <c r="T273" i="5"/>
  <c r="T274" i="5"/>
  <c r="T275" i="5"/>
  <c r="T276" i="5"/>
  <c r="T277" i="5"/>
  <c r="T278" i="5"/>
  <c r="T279" i="5"/>
  <c r="T280" i="5"/>
  <c r="T281" i="5"/>
  <c r="T282" i="5"/>
  <c r="T283" i="5"/>
  <c r="T284" i="5"/>
  <c r="T285" i="5"/>
  <c r="T286" i="5"/>
  <c r="T287" i="5"/>
  <c r="T288" i="5"/>
  <c r="T289" i="5"/>
  <c r="T290" i="5"/>
  <c r="T291" i="5"/>
  <c r="T292" i="5"/>
  <c r="T293" i="5"/>
  <c r="T294" i="5"/>
  <c r="T295" i="5"/>
  <c r="T296" i="5"/>
  <c r="T297" i="5"/>
  <c r="T298" i="5"/>
  <c r="T299" i="5"/>
  <c r="T300" i="5"/>
  <c r="T301" i="5"/>
  <c r="T302" i="5"/>
  <c r="T303" i="5"/>
  <c r="T304" i="5"/>
  <c r="T305" i="5"/>
  <c r="T306" i="5"/>
  <c r="T107" i="5"/>
  <c r="T108" i="5"/>
  <c r="T109" i="5"/>
  <c r="T110" i="5"/>
  <c r="T111" i="5"/>
  <c r="T112" i="5"/>
  <c r="T113" i="5"/>
  <c r="T114" i="5"/>
  <c r="T115" i="5"/>
  <c r="T116" i="5"/>
  <c r="T117" i="5"/>
  <c r="T118" i="5"/>
  <c r="T119" i="5"/>
  <c r="T120" i="5"/>
  <c r="T121" i="5"/>
  <c r="T122" i="5"/>
  <c r="T123" i="5"/>
  <c r="T124" i="5"/>
  <c r="T125" i="5"/>
  <c r="T126" i="5"/>
  <c r="T127" i="5"/>
  <c r="T128" i="5"/>
  <c r="T129" i="5"/>
  <c r="T130" i="5"/>
  <c r="T131" i="5"/>
  <c r="T132" i="5"/>
  <c r="T133" i="5"/>
  <c r="T134" i="5"/>
  <c r="T135" i="5"/>
  <c r="T136" i="5"/>
  <c r="T137" i="5"/>
  <c r="T138" i="5"/>
  <c r="T139" i="5"/>
  <c r="T140" i="5"/>
  <c r="T141" i="5"/>
  <c r="T142" i="5"/>
  <c r="T143" i="5"/>
  <c r="T144" i="5"/>
  <c r="T145" i="5"/>
  <c r="T146" i="5"/>
  <c r="T147" i="5"/>
  <c r="T148" i="5"/>
  <c r="T149" i="5"/>
  <c r="T150" i="5"/>
  <c r="T151" i="5"/>
  <c r="T152" i="5"/>
  <c r="T153" i="5"/>
  <c r="T154" i="5"/>
  <c r="T155" i="5"/>
  <c r="T156" i="5"/>
  <c r="T157" i="5"/>
  <c r="T158" i="5"/>
  <c r="T159" i="5"/>
  <c r="T160" i="5"/>
  <c r="T161" i="5"/>
  <c r="T162" i="5"/>
  <c r="T163" i="5"/>
  <c r="T164" i="5"/>
  <c r="T165" i="5"/>
  <c r="T166" i="5"/>
  <c r="T167" i="5"/>
  <c r="T168" i="5"/>
  <c r="T169" i="5"/>
  <c r="T170" i="5"/>
  <c r="T171" i="5"/>
  <c r="T172" i="5"/>
  <c r="T173" i="5"/>
  <c r="T174" i="5"/>
  <c r="T175" i="5"/>
  <c r="T176" i="5"/>
  <c r="T177" i="5"/>
  <c r="T178" i="5"/>
  <c r="T179" i="5"/>
  <c r="T180" i="5"/>
  <c r="T181" i="5"/>
  <c r="T182" i="5"/>
  <c r="T183" i="5"/>
  <c r="T184" i="5"/>
  <c r="T185" i="5"/>
  <c r="T186" i="5"/>
  <c r="T187" i="5"/>
  <c r="T188" i="5"/>
  <c r="T189" i="5"/>
  <c r="T190" i="5"/>
  <c r="T191" i="5"/>
  <c r="T192" i="5"/>
  <c r="T193" i="5"/>
  <c r="T194" i="5"/>
  <c r="T195" i="5"/>
  <c r="T196" i="5"/>
  <c r="T197" i="5"/>
  <c r="T198" i="5"/>
  <c r="T199" i="5"/>
  <c r="T200" i="5"/>
  <c r="T201" i="5"/>
  <c r="T202" i="5"/>
  <c r="T203" i="5"/>
  <c r="T204" i="5"/>
  <c r="T205" i="5"/>
  <c r="T206" i="5"/>
  <c r="T207" i="5"/>
  <c r="T208" i="5"/>
  <c r="T209" i="5"/>
  <c r="T210" i="5"/>
  <c r="T211" i="5"/>
  <c r="T212" i="5"/>
  <c r="T213" i="5"/>
  <c r="T214" i="5"/>
  <c r="T215" i="5"/>
  <c r="T216" i="5"/>
  <c r="T217" i="5"/>
  <c r="T218" i="5"/>
  <c r="T219" i="5"/>
  <c r="T220" i="5"/>
  <c r="T221" i="5"/>
  <c r="T222" i="5"/>
  <c r="T223" i="5"/>
  <c r="T224" i="5"/>
  <c r="T225" i="5"/>
  <c r="T226" i="5"/>
  <c r="T227" i="5"/>
  <c r="T228" i="5"/>
  <c r="T229" i="5"/>
  <c r="T230" i="5"/>
  <c r="T231" i="5"/>
  <c r="T232" i="5"/>
  <c r="T233" i="5"/>
  <c r="T234" i="5"/>
  <c r="T235" i="5"/>
  <c r="T236" i="5"/>
  <c r="T237" i="5"/>
  <c r="T238" i="5"/>
  <c r="T239" i="5"/>
  <c r="T240" i="5"/>
  <c r="T241" i="5"/>
  <c r="T242" i="5"/>
  <c r="T243" i="5"/>
  <c r="T244" i="5"/>
  <c r="T245" i="5"/>
  <c r="T246" i="5"/>
  <c r="T247" i="5"/>
  <c r="T248" i="5"/>
  <c r="T249" i="5"/>
  <c r="T250" i="5"/>
  <c r="T251" i="5"/>
  <c r="T252" i="5"/>
  <c r="T253" i="5"/>
  <c r="T254" i="5"/>
  <c r="T255" i="5"/>
  <c r="T256" i="5"/>
  <c r="T257" i="5"/>
  <c r="T258" i="5"/>
  <c r="T259" i="5"/>
  <c r="T260" i="5"/>
  <c r="T261" i="5"/>
  <c r="T262" i="5"/>
  <c r="T263" i="5"/>
  <c r="T264" i="5"/>
  <c r="T265" i="5"/>
  <c r="T266" i="5"/>
  <c r="X27" i="3"/>
  <c r="X28" i="3"/>
  <c r="X29" i="3"/>
  <c r="X30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X51" i="3"/>
  <c r="X52" i="3"/>
  <c r="X53" i="3"/>
  <c r="X54" i="3"/>
  <c r="X55" i="3"/>
  <c r="X56" i="3"/>
  <c r="X57" i="3"/>
  <c r="X58" i="3"/>
  <c r="X59" i="3"/>
  <c r="X60" i="3"/>
  <c r="X61" i="3"/>
  <c r="X62" i="3"/>
  <c r="X63" i="3"/>
  <c r="X64" i="3"/>
  <c r="X65" i="3"/>
  <c r="X66" i="3"/>
  <c r="X67" i="3"/>
  <c r="X68" i="3"/>
  <c r="X69" i="3"/>
  <c r="X70" i="3"/>
  <c r="X71" i="3"/>
  <c r="X72" i="3"/>
  <c r="X73" i="3"/>
  <c r="X74" i="3"/>
  <c r="X75" i="3"/>
  <c r="X76" i="3"/>
  <c r="X77" i="3"/>
  <c r="X78" i="3"/>
  <c r="X79" i="3"/>
  <c r="X80" i="3"/>
  <c r="X81" i="3"/>
  <c r="X82" i="3"/>
  <c r="X83" i="3"/>
  <c r="X84" i="3"/>
  <c r="X85" i="3"/>
  <c r="X86" i="3"/>
  <c r="X87" i="3"/>
  <c r="X88" i="3"/>
  <c r="X89" i="3"/>
  <c r="X90" i="3"/>
  <c r="X91" i="3"/>
  <c r="X92" i="3"/>
  <c r="X93" i="3"/>
  <c r="X94" i="3"/>
  <c r="X95" i="3"/>
  <c r="X96" i="3"/>
  <c r="X97" i="3"/>
  <c r="X98" i="3"/>
  <c r="X99" i="3"/>
  <c r="X100" i="3"/>
  <c r="X101" i="3"/>
  <c r="X102" i="3"/>
  <c r="X103" i="3"/>
  <c r="X104" i="3"/>
  <c r="X105" i="3"/>
  <c r="X106" i="3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M23" i="6"/>
  <c r="M22" i="6"/>
  <c r="M21" i="6"/>
  <c r="M20" i="6"/>
  <c r="M19" i="6"/>
  <c r="M18" i="6"/>
  <c r="M17" i="6"/>
  <c r="M16" i="6"/>
  <c r="M15" i="6"/>
  <c r="M14" i="6"/>
  <c r="M13" i="6"/>
  <c r="M12" i="6"/>
  <c r="M11" i="6"/>
  <c r="M10" i="6"/>
  <c r="M9" i="6"/>
  <c r="M8" i="6"/>
  <c r="M7" i="6"/>
  <c r="T106" i="5"/>
  <c r="T105" i="5"/>
  <c r="T104" i="5"/>
  <c r="T103" i="5"/>
  <c r="T102" i="5"/>
  <c r="T101" i="5"/>
  <c r="T100" i="5"/>
  <c r="T99" i="5"/>
  <c r="T98" i="5"/>
  <c r="T97" i="5"/>
  <c r="T96" i="5"/>
  <c r="T95" i="5"/>
  <c r="T94" i="5"/>
  <c r="T93" i="5"/>
  <c r="T92" i="5"/>
  <c r="T91" i="5"/>
  <c r="T90" i="5"/>
  <c r="T89" i="5"/>
  <c r="T88" i="5"/>
  <c r="T87" i="5"/>
  <c r="T86" i="5"/>
  <c r="T85" i="5"/>
  <c r="T84" i="5"/>
  <c r="T83" i="5"/>
  <c r="T82" i="5"/>
  <c r="T81" i="5"/>
  <c r="T80" i="5"/>
  <c r="T79" i="5"/>
  <c r="T78" i="5"/>
  <c r="T77" i="5"/>
  <c r="T76" i="5"/>
  <c r="T75" i="5"/>
  <c r="T74" i="5"/>
  <c r="T73" i="5"/>
  <c r="T72" i="5"/>
  <c r="T71" i="5"/>
  <c r="T70" i="5"/>
  <c r="T69" i="5"/>
  <c r="T68" i="5"/>
  <c r="T67" i="5"/>
  <c r="T66" i="5"/>
  <c r="T65" i="5"/>
  <c r="T64" i="5"/>
  <c r="T63" i="5"/>
  <c r="T62" i="5"/>
  <c r="T61" i="5"/>
  <c r="T60" i="5"/>
  <c r="T59" i="5"/>
  <c r="T58" i="5"/>
  <c r="T57" i="5"/>
  <c r="T56" i="5"/>
  <c r="T55" i="5"/>
  <c r="T54" i="5"/>
  <c r="T53" i="5"/>
  <c r="T52" i="5"/>
  <c r="T51" i="5"/>
  <c r="T50" i="5"/>
  <c r="T49" i="5"/>
  <c r="T48" i="5"/>
  <c r="T47" i="5"/>
  <c r="T46" i="5"/>
  <c r="T45" i="5"/>
  <c r="T44" i="5"/>
  <c r="T43" i="5"/>
  <c r="T42" i="5"/>
  <c r="T41" i="5"/>
  <c r="T40" i="5"/>
  <c r="T39" i="5"/>
  <c r="T38" i="5"/>
  <c r="T37" i="5"/>
  <c r="T36" i="5"/>
  <c r="T35" i="5"/>
  <c r="T34" i="5"/>
  <c r="T33" i="5"/>
  <c r="T32" i="5"/>
  <c r="T31" i="5"/>
  <c r="T30" i="5"/>
  <c r="T29" i="5"/>
  <c r="T28" i="5"/>
  <c r="T27" i="5"/>
  <c r="T26" i="5"/>
  <c r="T25" i="5"/>
  <c r="T24" i="5"/>
  <c r="T23" i="5"/>
  <c r="T22" i="5"/>
  <c r="T21" i="5"/>
  <c r="T20" i="5"/>
  <c r="T19" i="5"/>
  <c r="T18" i="5"/>
  <c r="T17" i="5"/>
  <c r="T16" i="5"/>
  <c r="T15" i="5"/>
  <c r="T14" i="5"/>
  <c r="T13" i="5"/>
  <c r="T12" i="5"/>
  <c r="T11" i="5"/>
  <c r="T10" i="5"/>
  <c r="T9" i="5"/>
  <c r="T8" i="5"/>
  <c r="T7" i="5"/>
  <c r="X26" i="3"/>
  <c r="X25" i="3"/>
  <c r="X24" i="3"/>
  <c r="X23" i="3"/>
  <c r="X22" i="3"/>
  <c r="X21" i="3"/>
  <c r="X20" i="3"/>
  <c r="X19" i="3"/>
  <c r="X18" i="3"/>
  <c r="X17" i="3"/>
  <c r="X16" i="3"/>
  <c r="X15" i="3"/>
  <c r="X14" i="3"/>
  <c r="X13" i="3"/>
  <c r="X12" i="3"/>
  <c r="X11" i="3"/>
  <c r="X10" i="3"/>
  <c r="X9" i="3"/>
  <c r="X8" i="3"/>
  <c r="X7" i="3"/>
  <c r="J197" i="10"/>
  <c r="J198" i="10"/>
  <c r="J199" i="10"/>
  <c r="J200" i="10"/>
  <c r="J201" i="10"/>
  <c r="J202" i="10"/>
  <c r="J203" i="10"/>
  <c r="J204" i="10"/>
  <c r="J205" i="10"/>
  <c r="J206" i="10"/>
  <c r="J207" i="10"/>
  <c r="J208" i="10"/>
  <c r="J209" i="10"/>
  <c r="J210" i="10"/>
  <c r="J211" i="10"/>
  <c r="J212" i="10"/>
  <c r="J213" i="10"/>
  <c r="J214" i="10"/>
  <c r="J215" i="10"/>
  <c r="J216" i="10"/>
  <c r="J217" i="10"/>
  <c r="J218" i="10"/>
  <c r="J219" i="10"/>
  <c r="J220" i="10"/>
  <c r="J221" i="10"/>
  <c r="J222" i="10"/>
  <c r="J223" i="10"/>
  <c r="J224" i="10"/>
  <c r="J225" i="10"/>
  <c r="J226" i="10"/>
  <c r="J227" i="10"/>
  <c r="J228" i="10"/>
  <c r="J229" i="10"/>
  <c r="J230" i="10"/>
  <c r="J231" i="10"/>
  <c r="J232" i="10"/>
  <c r="J233" i="10"/>
  <c r="J234" i="10"/>
  <c r="J235" i="10"/>
  <c r="J236" i="10"/>
  <c r="J237" i="10"/>
  <c r="J238" i="10"/>
  <c r="J239" i="10"/>
  <c r="J240" i="10"/>
  <c r="J241" i="10"/>
  <c r="J242" i="10"/>
  <c r="J243" i="10"/>
  <c r="J244" i="10"/>
  <c r="J245" i="10"/>
  <c r="J246" i="10"/>
  <c r="J247" i="10"/>
  <c r="J248" i="10"/>
  <c r="J249" i="10"/>
  <c r="J250" i="10"/>
  <c r="J251" i="10"/>
  <c r="J252" i="10"/>
  <c r="J253" i="10"/>
  <c r="J254" i="10"/>
  <c r="J255" i="10"/>
  <c r="J256" i="10"/>
  <c r="J257" i="10"/>
  <c r="J258" i="10"/>
  <c r="J259" i="10"/>
  <c r="J260" i="10"/>
  <c r="J261" i="10"/>
  <c r="J262" i="10"/>
  <c r="J263" i="10"/>
  <c r="J264" i="10"/>
  <c r="J265" i="10"/>
  <c r="J266" i="10"/>
  <c r="J267" i="10"/>
  <c r="J268" i="10"/>
  <c r="J269" i="10"/>
  <c r="J270" i="10"/>
  <c r="J271" i="10"/>
  <c r="J272" i="10"/>
  <c r="J273" i="10"/>
  <c r="J274" i="10"/>
  <c r="J275" i="10"/>
  <c r="J276" i="10"/>
  <c r="J277" i="10"/>
  <c r="J278" i="10"/>
  <c r="J279" i="10"/>
  <c r="J280" i="10"/>
  <c r="J281" i="10"/>
  <c r="J282" i="10"/>
  <c r="J283" i="10"/>
  <c r="J284" i="10"/>
  <c r="J285" i="10"/>
  <c r="J286" i="10"/>
  <c r="J287" i="10"/>
  <c r="J288" i="10"/>
  <c r="J289" i="10"/>
  <c r="J290" i="10"/>
  <c r="J291" i="10"/>
  <c r="J292" i="10"/>
  <c r="J293" i="10"/>
  <c r="J294" i="10"/>
  <c r="J295" i="10"/>
  <c r="J296" i="10"/>
  <c r="J297" i="10"/>
  <c r="J298" i="10"/>
  <c r="J299" i="10"/>
  <c r="J300" i="10"/>
  <c r="J301" i="10"/>
  <c r="J302" i="10"/>
  <c r="J303" i="10"/>
  <c r="J304" i="10"/>
  <c r="J305" i="10"/>
  <c r="J306" i="10"/>
  <c r="J107" i="10"/>
  <c r="J108" i="10"/>
  <c r="J109" i="10"/>
  <c r="J110" i="10"/>
  <c r="J111" i="10"/>
  <c r="J112" i="10"/>
  <c r="J113" i="10"/>
  <c r="J114" i="10"/>
  <c r="J115" i="10"/>
  <c r="J116" i="10"/>
  <c r="J117" i="10"/>
  <c r="J118" i="10"/>
  <c r="J119" i="10"/>
  <c r="J120" i="10"/>
  <c r="J121" i="10"/>
  <c r="J122" i="10"/>
  <c r="J123" i="10"/>
  <c r="J124" i="10"/>
  <c r="J125" i="10"/>
  <c r="J126" i="10"/>
  <c r="J127" i="10"/>
  <c r="J128" i="10"/>
  <c r="J129" i="10"/>
  <c r="J130" i="10"/>
  <c r="J131" i="10"/>
  <c r="J132" i="10"/>
  <c r="J133" i="10"/>
  <c r="J134" i="10"/>
  <c r="J135" i="10"/>
  <c r="J136" i="10"/>
  <c r="J137" i="10"/>
  <c r="J138" i="10"/>
  <c r="J139" i="10"/>
  <c r="J140" i="10"/>
  <c r="J141" i="10"/>
  <c r="J142" i="10"/>
  <c r="J143" i="10"/>
  <c r="J144" i="10"/>
  <c r="J145" i="10"/>
  <c r="J146" i="10"/>
  <c r="J147" i="10"/>
  <c r="J148" i="10"/>
  <c r="J149" i="10"/>
  <c r="J150" i="10"/>
  <c r="J151" i="10"/>
  <c r="J152" i="10"/>
  <c r="J153" i="10"/>
  <c r="J154" i="10"/>
  <c r="J155" i="10"/>
  <c r="J156" i="10"/>
  <c r="J157" i="10"/>
  <c r="J158" i="10"/>
  <c r="J159" i="10"/>
  <c r="J160" i="10"/>
  <c r="J161" i="10"/>
  <c r="J162" i="10"/>
  <c r="J163" i="10"/>
  <c r="J164" i="10"/>
  <c r="J165" i="10"/>
  <c r="J166" i="10"/>
  <c r="J167" i="10"/>
  <c r="J168" i="10"/>
  <c r="J169" i="10"/>
  <c r="J170" i="10"/>
  <c r="J171" i="10"/>
  <c r="J172" i="10"/>
  <c r="J173" i="10"/>
  <c r="J174" i="10"/>
  <c r="J175" i="10"/>
  <c r="J176" i="10"/>
  <c r="J177" i="10"/>
  <c r="J178" i="10"/>
  <c r="J179" i="10"/>
  <c r="J180" i="10"/>
  <c r="J181" i="10"/>
  <c r="J182" i="10"/>
  <c r="J183" i="10"/>
  <c r="J184" i="10"/>
  <c r="J185" i="10"/>
  <c r="J186" i="10"/>
  <c r="J187" i="10"/>
  <c r="J188" i="10"/>
  <c r="J189" i="10"/>
  <c r="J190" i="10"/>
  <c r="J191" i="10"/>
  <c r="J192" i="10"/>
  <c r="J193" i="10"/>
  <c r="J194" i="10"/>
  <c r="J195" i="10"/>
  <c r="J196" i="10"/>
  <c r="K27" i="9"/>
  <c r="L27" i="9"/>
  <c r="M27" i="9"/>
  <c r="K28" i="9"/>
  <c r="L28" i="9"/>
  <c r="M28" i="9"/>
  <c r="K29" i="9"/>
  <c r="L29" i="9"/>
  <c r="M29" i="9"/>
  <c r="K30" i="9"/>
  <c r="L30" i="9"/>
  <c r="M30" i="9"/>
  <c r="K31" i="9"/>
  <c r="L31" i="9"/>
  <c r="M31" i="9"/>
  <c r="K32" i="9"/>
  <c r="L32" i="9"/>
  <c r="M32" i="9"/>
  <c r="K33" i="9"/>
  <c r="L33" i="9"/>
  <c r="M33" i="9"/>
  <c r="K34" i="9"/>
  <c r="L34" i="9"/>
  <c r="M34" i="9"/>
  <c r="K35" i="9"/>
  <c r="L35" i="9"/>
  <c r="M35" i="9"/>
  <c r="K36" i="9"/>
  <c r="L36" i="9"/>
  <c r="M36" i="9"/>
  <c r="K37" i="9"/>
  <c r="L37" i="9"/>
  <c r="M37" i="9"/>
  <c r="K38" i="9"/>
  <c r="L38" i="9"/>
  <c r="M38" i="9"/>
  <c r="K39" i="9"/>
  <c r="L39" i="9"/>
  <c r="M39" i="9"/>
  <c r="K40" i="9"/>
  <c r="L40" i="9"/>
  <c r="M40" i="9"/>
  <c r="K41" i="9"/>
  <c r="L41" i="9"/>
  <c r="M41" i="9"/>
  <c r="K42" i="9"/>
  <c r="L42" i="9"/>
  <c r="M42" i="9"/>
  <c r="K43" i="9"/>
  <c r="L43" i="9"/>
  <c r="M43" i="9"/>
  <c r="K44" i="9"/>
  <c r="L44" i="9"/>
  <c r="M44" i="9"/>
  <c r="K45" i="9"/>
  <c r="L45" i="9"/>
  <c r="M45" i="9"/>
  <c r="K46" i="9"/>
  <c r="L46" i="9"/>
  <c r="M46" i="9"/>
  <c r="K47" i="9"/>
  <c r="L47" i="9"/>
  <c r="M47" i="9"/>
  <c r="K48" i="9"/>
  <c r="L48" i="9"/>
  <c r="M48" i="9"/>
  <c r="K49" i="9"/>
  <c r="L49" i="9"/>
  <c r="M49" i="9"/>
  <c r="K50" i="9"/>
  <c r="L50" i="9"/>
  <c r="M50" i="9"/>
  <c r="K51" i="9"/>
  <c r="L51" i="9"/>
  <c r="M51" i="9"/>
  <c r="K52" i="9"/>
  <c r="L52" i="9"/>
  <c r="M52" i="9"/>
  <c r="K53" i="9"/>
  <c r="L53" i="9"/>
  <c r="M53" i="9"/>
  <c r="K54" i="9"/>
  <c r="L54" i="9"/>
  <c r="M54" i="9"/>
  <c r="K55" i="9"/>
  <c r="L55" i="9"/>
  <c r="M55" i="9"/>
  <c r="K56" i="9"/>
  <c r="L56" i="9"/>
  <c r="M56" i="9"/>
  <c r="K57" i="9"/>
  <c r="L57" i="9"/>
  <c r="M57" i="9"/>
  <c r="K58" i="9"/>
  <c r="L58" i="9"/>
  <c r="M58" i="9"/>
  <c r="K59" i="9"/>
  <c r="L59" i="9"/>
  <c r="M59" i="9"/>
  <c r="K60" i="9"/>
  <c r="L60" i="9"/>
  <c r="M60" i="9"/>
  <c r="K61" i="9"/>
  <c r="L61" i="9"/>
  <c r="M61" i="9"/>
  <c r="K62" i="9"/>
  <c r="L62" i="9"/>
  <c r="M62" i="9"/>
  <c r="K63" i="9"/>
  <c r="L63" i="9"/>
  <c r="M63" i="9"/>
  <c r="K64" i="9"/>
  <c r="L64" i="9"/>
  <c r="M64" i="9"/>
  <c r="K65" i="9"/>
  <c r="L65" i="9"/>
  <c r="M65" i="9"/>
  <c r="K66" i="9"/>
  <c r="L66" i="9"/>
  <c r="M66" i="9"/>
  <c r="K67" i="9"/>
  <c r="L67" i="9"/>
  <c r="M67" i="9"/>
  <c r="K68" i="9"/>
  <c r="L68" i="9"/>
  <c r="M68" i="9"/>
  <c r="K69" i="9"/>
  <c r="L69" i="9"/>
  <c r="M69" i="9"/>
  <c r="K70" i="9"/>
  <c r="L70" i="9"/>
  <c r="M70" i="9"/>
  <c r="K71" i="9"/>
  <c r="L71" i="9"/>
  <c r="M71" i="9"/>
  <c r="K72" i="9"/>
  <c r="L72" i="9"/>
  <c r="M72" i="9"/>
  <c r="K73" i="9"/>
  <c r="L73" i="9"/>
  <c r="M73" i="9"/>
  <c r="K74" i="9"/>
  <c r="L74" i="9"/>
  <c r="M74" i="9"/>
  <c r="K75" i="9"/>
  <c r="L75" i="9"/>
  <c r="M75" i="9"/>
  <c r="K76" i="9"/>
  <c r="L76" i="9"/>
  <c r="M76" i="9"/>
  <c r="K77" i="9"/>
  <c r="L77" i="9"/>
  <c r="M77" i="9"/>
  <c r="K78" i="9"/>
  <c r="L78" i="9"/>
  <c r="M78" i="9"/>
  <c r="K79" i="9"/>
  <c r="L79" i="9"/>
  <c r="M79" i="9"/>
  <c r="K80" i="9"/>
  <c r="L80" i="9"/>
  <c r="M80" i="9"/>
  <c r="K81" i="9"/>
  <c r="L81" i="9"/>
  <c r="M81" i="9"/>
  <c r="K82" i="9"/>
  <c r="L82" i="9"/>
  <c r="M82" i="9"/>
  <c r="K83" i="9"/>
  <c r="L83" i="9"/>
  <c r="M83" i="9"/>
  <c r="K84" i="9"/>
  <c r="L84" i="9"/>
  <c r="M84" i="9"/>
  <c r="K85" i="9"/>
  <c r="L85" i="9"/>
  <c r="M85" i="9"/>
  <c r="K86" i="9"/>
  <c r="L86" i="9"/>
  <c r="M86" i="9"/>
  <c r="K87" i="9"/>
  <c r="L87" i="9"/>
  <c r="M87" i="9"/>
  <c r="K88" i="9"/>
  <c r="L88" i="9"/>
  <c r="M88" i="9"/>
  <c r="K89" i="9"/>
  <c r="L89" i="9"/>
  <c r="M89" i="9"/>
  <c r="K90" i="9"/>
  <c r="L90" i="9"/>
  <c r="M90" i="9"/>
  <c r="K91" i="9"/>
  <c r="L91" i="9"/>
  <c r="M91" i="9"/>
  <c r="K92" i="9"/>
  <c r="L92" i="9"/>
  <c r="M92" i="9"/>
  <c r="K93" i="9"/>
  <c r="L93" i="9"/>
  <c r="M93" i="9"/>
  <c r="K94" i="9"/>
  <c r="L94" i="9"/>
  <c r="M94" i="9"/>
  <c r="K95" i="9"/>
  <c r="L95" i="9"/>
  <c r="M95" i="9"/>
  <c r="K96" i="9"/>
  <c r="L96" i="9"/>
  <c r="M96" i="9"/>
  <c r="K97" i="9"/>
  <c r="L97" i="9"/>
  <c r="M97" i="9"/>
  <c r="K98" i="9"/>
  <c r="L98" i="9"/>
  <c r="M98" i="9"/>
  <c r="K99" i="9"/>
  <c r="L99" i="9"/>
  <c r="M99" i="9"/>
  <c r="K100" i="9"/>
  <c r="L100" i="9"/>
  <c r="M100" i="9"/>
  <c r="K101" i="9"/>
  <c r="L101" i="9"/>
  <c r="M101" i="9"/>
  <c r="K102" i="9"/>
  <c r="L102" i="9"/>
  <c r="M102" i="9"/>
  <c r="K103" i="9"/>
  <c r="L103" i="9"/>
  <c r="M103" i="9"/>
  <c r="K104" i="9"/>
  <c r="L104" i="9"/>
  <c r="M104" i="9"/>
  <c r="K105" i="9"/>
  <c r="L105" i="9"/>
  <c r="M105" i="9"/>
  <c r="K106" i="9"/>
  <c r="L106" i="9"/>
  <c r="M106" i="9"/>
  <c r="L26" i="9"/>
  <c r="L25" i="9"/>
  <c r="L24" i="9"/>
  <c r="L23" i="9"/>
  <c r="L22" i="9"/>
  <c r="L21" i="9"/>
  <c r="L20" i="9"/>
  <c r="L19" i="9"/>
  <c r="L18" i="9"/>
  <c r="L17" i="9"/>
  <c r="L16" i="9"/>
  <c r="L15" i="9"/>
  <c r="L14" i="9"/>
  <c r="L13" i="9"/>
  <c r="L12" i="9"/>
  <c r="L11" i="9"/>
  <c r="L10" i="9"/>
  <c r="L9" i="9"/>
  <c r="L8" i="9"/>
  <c r="L7" i="9"/>
  <c r="H26" i="1"/>
  <c r="G26" i="1"/>
  <c r="F26" i="1"/>
  <c r="E26" i="1"/>
  <c r="D26" i="1"/>
  <c r="C26" i="1"/>
  <c r="H25" i="1"/>
  <c r="G25" i="1"/>
  <c r="F25" i="1"/>
  <c r="E25" i="1"/>
  <c r="D25" i="1"/>
  <c r="C25" i="1"/>
  <c r="H24" i="1"/>
  <c r="G24" i="1"/>
  <c r="F24" i="1"/>
  <c r="E24" i="1"/>
  <c r="D24" i="1"/>
  <c r="C24" i="1"/>
  <c r="H23" i="1"/>
  <c r="G23" i="1"/>
  <c r="F23" i="1"/>
  <c r="E23" i="1"/>
  <c r="D23" i="1"/>
  <c r="C23" i="1"/>
  <c r="H22" i="1"/>
  <c r="G22" i="1"/>
  <c r="F22" i="1"/>
  <c r="E22" i="1"/>
  <c r="D22" i="1"/>
  <c r="C22" i="1"/>
  <c r="H21" i="1"/>
  <c r="G21" i="1"/>
  <c r="F21" i="1"/>
  <c r="E21" i="1"/>
  <c r="D21" i="1"/>
  <c r="C21" i="1"/>
  <c r="H20" i="1"/>
  <c r="G20" i="1"/>
  <c r="F20" i="1"/>
  <c r="E20" i="1"/>
  <c r="D20" i="1"/>
  <c r="C20" i="1"/>
  <c r="H19" i="1"/>
  <c r="G19" i="1"/>
  <c r="F19" i="1"/>
  <c r="E19" i="1"/>
  <c r="D19" i="1"/>
  <c r="C19" i="1"/>
  <c r="H18" i="1"/>
  <c r="G18" i="1"/>
  <c r="F18" i="1"/>
  <c r="E18" i="1"/>
  <c r="D18" i="1"/>
  <c r="C18" i="1"/>
  <c r="H17" i="1"/>
  <c r="G17" i="1"/>
  <c r="F17" i="1"/>
  <c r="E17" i="1"/>
  <c r="D17" i="1"/>
  <c r="C17" i="1"/>
  <c r="H16" i="1"/>
  <c r="G16" i="1"/>
  <c r="F16" i="1"/>
  <c r="E16" i="1"/>
  <c r="D16" i="1"/>
  <c r="C16" i="1"/>
  <c r="H15" i="1"/>
  <c r="G15" i="1"/>
  <c r="F15" i="1"/>
  <c r="E15" i="1"/>
  <c r="D15" i="1"/>
  <c r="C15" i="1"/>
  <c r="H14" i="1"/>
  <c r="G14" i="1"/>
  <c r="F14" i="1"/>
  <c r="E14" i="1"/>
  <c r="D14" i="1"/>
  <c r="C14" i="1"/>
  <c r="H13" i="1"/>
  <c r="G13" i="1"/>
  <c r="F13" i="1"/>
  <c r="E13" i="1"/>
  <c r="D13" i="1"/>
  <c r="C13" i="1"/>
  <c r="H12" i="1"/>
  <c r="G12" i="1"/>
  <c r="F12" i="1"/>
  <c r="E12" i="1"/>
  <c r="D12" i="1"/>
  <c r="C12" i="1"/>
  <c r="H11" i="1"/>
  <c r="G11" i="1"/>
  <c r="F11" i="1"/>
  <c r="E11" i="1"/>
  <c r="D11" i="1"/>
  <c r="C11" i="1"/>
  <c r="H10" i="1"/>
  <c r="G10" i="1"/>
  <c r="F10" i="1"/>
  <c r="E10" i="1"/>
  <c r="D10" i="1"/>
  <c r="C10" i="1"/>
  <c r="H9" i="1"/>
  <c r="G9" i="1"/>
  <c r="F9" i="1"/>
  <c r="E9" i="1"/>
  <c r="D9" i="1"/>
  <c r="C9" i="1"/>
  <c r="H8" i="1"/>
  <c r="G8" i="1"/>
  <c r="F8" i="1"/>
  <c r="E8" i="1"/>
  <c r="D8" i="1"/>
  <c r="C8" i="1"/>
  <c r="H7" i="1"/>
  <c r="G7" i="1"/>
  <c r="F7" i="1"/>
  <c r="E7" i="1"/>
  <c r="D7" i="1"/>
  <c r="C7" i="1"/>
  <c r="H27" i="8"/>
  <c r="I27" i="8"/>
  <c r="J27" i="8"/>
  <c r="K27" i="8"/>
  <c r="L27" i="8"/>
  <c r="M27" i="8"/>
  <c r="N27" i="8"/>
  <c r="O27" i="8"/>
  <c r="P27" i="8"/>
  <c r="Q27" i="8"/>
  <c r="H28" i="8"/>
  <c r="I28" i="8"/>
  <c r="J28" i="8"/>
  <c r="K28" i="8"/>
  <c r="L28" i="8"/>
  <c r="M28" i="8"/>
  <c r="N28" i="8"/>
  <c r="O28" i="8"/>
  <c r="P28" i="8"/>
  <c r="Q28" i="8"/>
  <c r="H29" i="8"/>
  <c r="I29" i="8"/>
  <c r="J29" i="8"/>
  <c r="K29" i="8"/>
  <c r="L29" i="8"/>
  <c r="M29" i="8"/>
  <c r="N29" i="8"/>
  <c r="O29" i="8"/>
  <c r="P29" i="8"/>
  <c r="Q29" i="8"/>
  <c r="H30" i="8"/>
  <c r="I30" i="8"/>
  <c r="J30" i="8"/>
  <c r="K30" i="8"/>
  <c r="L30" i="8"/>
  <c r="M30" i="8"/>
  <c r="N30" i="8"/>
  <c r="O30" i="8"/>
  <c r="P30" i="8"/>
  <c r="Q30" i="8"/>
  <c r="H31" i="8"/>
  <c r="I31" i="8"/>
  <c r="J31" i="8"/>
  <c r="K31" i="8"/>
  <c r="L31" i="8"/>
  <c r="M31" i="8"/>
  <c r="N31" i="8"/>
  <c r="O31" i="8"/>
  <c r="P31" i="8"/>
  <c r="Q31" i="8"/>
  <c r="H32" i="8"/>
  <c r="I32" i="8"/>
  <c r="J32" i="8"/>
  <c r="K32" i="8"/>
  <c r="L32" i="8"/>
  <c r="M32" i="8"/>
  <c r="N32" i="8"/>
  <c r="O32" i="8"/>
  <c r="P32" i="8"/>
  <c r="Q32" i="8"/>
  <c r="H33" i="8"/>
  <c r="I33" i="8"/>
  <c r="J33" i="8"/>
  <c r="K33" i="8"/>
  <c r="L33" i="8"/>
  <c r="M33" i="8"/>
  <c r="N33" i="8"/>
  <c r="O33" i="8"/>
  <c r="P33" i="8"/>
  <c r="Q33" i="8"/>
  <c r="H34" i="8"/>
  <c r="I34" i="8"/>
  <c r="J34" i="8"/>
  <c r="K34" i="8"/>
  <c r="L34" i="8"/>
  <c r="M34" i="8"/>
  <c r="N34" i="8"/>
  <c r="O34" i="8"/>
  <c r="P34" i="8"/>
  <c r="Q34" i="8"/>
  <c r="H35" i="8"/>
  <c r="I35" i="8"/>
  <c r="J35" i="8"/>
  <c r="K35" i="8"/>
  <c r="L35" i="8"/>
  <c r="M35" i="8"/>
  <c r="N35" i="8"/>
  <c r="O35" i="8"/>
  <c r="P35" i="8"/>
  <c r="Q35" i="8"/>
  <c r="H36" i="8"/>
  <c r="I36" i="8"/>
  <c r="J36" i="8"/>
  <c r="K36" i="8"/>
  <c r="L36" i="8"/>
  <c r="M36" i="8"/>
  <c r="N36" i="8"/>
  <c r="O36" i="8"/>
  <c r="P36" i="8"/>
  <c r="Q36" i="8"/>
  <c r="H37" i="8"/>
  <c r="I37" i="8"/>
  <c r="J37" i="8"/>
  <c r="K37" i="8"/>
  <c r="L37" i="8"/>
  <c r="M37" i="8"/>
  <c r="N37" i="8"/>
  <c r="O37" i="8"/>
  <c r="P37" i="8"/>
  <c r="Q37" i="8"/>
  <c r="H38" i="8"/>
  <c r="I38" i="8"/>
  <c r="J38" i="8"/>
  <c r="K38" i="8"/>
  <c r="L38" i="8"/>
  <c r="M38" i="8"/>
  <c r="N38" i="8"/>
  <c r="O38" i="8"/>
  <c r="P38" i="8"/>
  <c r="Q38" i="8"/>
  <c r="H39" i="8"/>
  <c r="I39" i="8"/>
  <c r="J39" i="8"/>
  <c r="K39" i="8"/>
  <c r="L39" i="8"/>
  <c r="M39" i="8"/>
  <c r="N39" i="8"/>
  <c r="O39" i="8"/>
  <c r="P39" i="8"/>
  <c r="Q39" i="8"/>
  <c r="H40" i="8"/>
  <c r="I40" i="8"/>
  <c r="J40" i="8"/>
  <c r="K40" i="8"/>
  <c r="L40" i="8"/>
  <c r="M40" i="8"/>
  <c r="N40" i="8"/>
  <c r="O40" i="8"/>
  <c r="P40" i="8"/>
  <c r="Q40" i="8"/>
  <c r="H41" i="8"/>
  <c r="I41" i="8"/>
  <c r="J41" i="8"/>
  <c r="K41" i="8"/>
  <c r="L41" i="8"/>
  <c r="M41" i="8"/>
  <c r="N41" i="8"/>
  <c r="O41" i="8"/>
  <c r="P41" i="8"/>
  <c r="Q41" i="8"/>
  <c r="H42" i="8"/>
  <c r="I42" i="8"/>
  <c r="J42" i="8"/>
  <c r="K42" i="8"/>
  <c r="L42" i="8"/>
  <c r="M42" i="8"/>
  <c r="N42" i="8"/>
  <c r="O42" i="8"/>
  <c r="P42" i="8"/>
  <c r="Q42" i="8"/>
  <c r="H43" i="8"/>
  <c r="I43" i="8"/>
  <c r="J43" i="8"/>
  <c r="K43" i="8"/>
  <c r="L43" i="8"/>
  <c r="M43" i="8"/>
  <c r="N43" i="8"/>
  <c r="O43" i="8"/>
  <c r="P43" i="8"/>
  <c r="Q43" i="8"/>
  <c r="H44" i="8"/>
  <c r="I44" i="8"/>
  <c r="J44" i="8"/>
  <c r="K44" i="8"/>
  <c r="L44" i="8"/>
  <c r="M44" i="8"/>
  <c r="N44" i="8"/>
  <c r="O44" i="8"/>
  <c r="P44" i="8"/>
  <c r="Q44" i="8"/>
  <c r="H45" i="8"/>
  <c r="I45" i="8"/>
  <c r="J45" i="8"/>
  <c r="K45" i="8"/>
  <c r="L45" i="8"/>
  <c r="M45" i="8"/>
  <c r="N45" i="8"/>
  <c r="O45" i="8"/>
  <c r="P45" i="8"/>
  <c r="Q45" i="8"/>
  <c r="H46" i="8"/>
  <c r="I46" i="8"/>
  <c r="J46" i="8"/>
  <c r="K46" i="8"/>
  <c r="L46" i="8"/>
  <c r="M46" i="8"/>
  <c r="N46" i="8"/>
  <c r="O46" i="8"/>
  <c r="P46" i="8"/>
  <c r="Q46" i="8"/>
  <c r="H47" i="8"/>
  <c r="I47" i="8"/>
  <c r="J47" i="8"/>
  <c r="K47" i="8"/>
  <c r="L47" i="8"/>
  <c r="M47" i="8"/>
  <c r="N47" i="8"/>
  <c r="O47" i="8"/>
  <c r="P47" i="8"/>
  <c r="Q47" i="8"/>
  <c r="H48" i="8"/>
  <c r="I48" i="8"/>
  <c r="J48" i="8"/>
  <c r="K48" i="8"/>
  <c r="L48" i="8"/>
  <c r="M48" i="8"/>
  <c r="N48" i="8"/>
  <c r="O48" i="8"/>
  <c r="P48" i="8"/>
  <c r="Q48" i="8"/>
  <c r="H49" i="8"/>
  <c r="I49" i="8"/>
  <c r="J49" i="8"/>
  <c r="K49" i="8"/>
  <c r="L49" i="8"/>
  <c r="M49" i="8"/>
  <c r="N49" i="8"/>
  <c r="O49" i="8"/>
  <c r="P49" i="8"/>
  <c r="Q49" i="8"/>
  <c r="H50" i="8"/>
  <c r="I50" i="8"/>
  <c r="J50" i="8"/>
  <c r="K50" i="8"/>
  <c r="L50" i="8"/>
  <c r="M50" i="8"/>
  <c r="N50" i="8"/>
  <c r="O50" i="8"/>
  <c r="P50" i="8"/>
  <c r="Q50" i="8"/>
  <c r="H51" i="8"/>
  <c r="I51" i="8"/>
  <c r="J51" i="8"/>
  <c r="K51" i="8"/>
  <c r="L51" i="8"/>
  <c r="M51" i="8"/>
  <c r="N51" i="8"/>
  <c r="O51" i="8"/>
  <c r="P51" i="8"/>
  <c r="Q51" i="8"/>
  <c r="H52" i="8"/>
  <c r="I52" i="8"/>
  <c r="J52" i="8"/>
  <c r="K52" i="8"/>
  <c r="L52" i="8"/>
  <c r="M52" i="8"/>
  <c r="N52" i="8"/>
  <c r="O52" i="8"/>
  <c r="P52" i="8"/>
  <c r="Q52" i="8"/>
  <c r="H53" i="8"/>
  <c r="I53" i="8"/>
  <c r="J53" i="8"/>
  <c r="K53" i="8"/>
  <c r="L53" i="8"/>
  <c r="M53" i="8"/>
  <c r="N53" i="8"/>
  <c r="O53" i="8"/>
  <c r="P53" i="8"/>
  <c r="Q53" i="8"/>
  <c r="H54" i="8"/>
  <c r="I54" i="8"/>
  <c r="J54" i="8"/>
  <c r="K54" i="8"/>
  <c r="L54" i="8"/>
  <c r="M54" i="8"/>
  <c r="N54" i="8"/>
  <c r="O54" i="8"/>
  <c r="P54" i="8"/>
  <c r="Q54" i="8"/>
  <c r="H55" i="8"/>
  <c r="I55" i="8"/>
  <c r="J55" i="8"/>
  <c r="K55" i="8"/>
  <c r="L55" i="8"/>
  <c r="M55" i="8"/>
  <c r="N55" i="8"/>
  <c r="O55" i="8"/>
  <c r="P55" i="8"/>
  <c r="Q55" i="8"/>
  <c r="H56" i="8"/>
  <c r="I56" i="8"/>
  <c r="J56" i="8"/>
  <c r="K56" i="8"/>
  <c r="L56" i="8"/>
  <c r="M56" i="8"/>
  <c r="N56" i="8"/>
  <c r="O56" i="8"/>
  <c r="P56" i="8"/>
  <c r="Q56" i="8"/>
  <c r="H57" i="8"/>
  <c r="I57" i="8"/>
  <c r="J57" i="8"/>
  <c r="K57" i="8"/>
  <c r="L57" i="8"/>
  <c r="M57" i="8"/>
  <c r="N57" i="8"/>
  <c r="O57" i="8"/>
  <c r="P57" i="8"/>
  <c r="Q57" i="8"/>
  <c r="H58" i="8"/>
  <c r="I58" i="8"/>
  <c r="J58" i="8"/>
  <c r="K58" i="8"/>
  <c r="L58" i="8"/>
  <c r="M58" i="8"/>
  <c r="N58" i="8"/>
  <c r="O58" i="8"/>
  <c r="P58" i="8"/>
  <c r="Q58" i="8"/>
  <c r="H59" i="8"/>
  <c r="I59" i="8"/>
  <c r="J59" i="8"/>
  <c r="K59" i="8"/>
  <c r="L59" i="8"/>
  <c r="M59" i="8"/>
  <c r="N59" i="8"/>
  <c r="O59" i="8"/>
  <c r="P59" i="8"/>
  <c r="Q59" i="8"/>
  <c r="H60" i="8"/>
  <c r="I60" i="8"/>
  <c r="J60" i="8"/>
  <c r="K60" i="8"/>
  <c r="L60" i="8"/>
  <c r="M60" i="8"/>
  <c r="N60" i="8"/>
  <c r="O60" i="8"/>
  <c r="P60" i="8"/>
  <c r="Q60" i="8"/>
  <c r="H61" i="8"/>
  <c r="I61" i="8"/>
  <c r="J61" i="8"/>
  <c r="K61" i="8"/>
  <c r="L61" i="8"/>
  <c r="M61" i="8"/>
  <c r="N61" i="8"/>
  <c r="O61" i="8"/>
  <c r="P61" i="8"/>
  <c r="Q61" i="8"/>
  <c r="H62" i="8"/>
  <c r="I62" i="8"/>
  <c r="J62" i="8"/>
  <c r="K62" i="8"/>
  <c r="L62" i="8"/>
  <c r="M62" i="8"/>
  <c r="N62" i="8"/>
  <c r="O62" i="8"/>
  <c r="P62" i="8"/>
  <c r="Q62" i="8"/>
  <c r="H63" i="8"/>
  <c r="I63" i="8"/>
  <c r="J63" i="8"/>
  <c r="K63" i="8"/>
  <c r="L63" i="8"/>
  <c r="M63" i="8"/>
  <c r="N63" i="8"/>
  <c r="O63" i="8"/>
  <c r="P63" i="8"/>
  <c r="Q63" i="8"/>
  <c r="H64" i="8"/>
  <c r="I64" i="8"/>
  <c r="J64" i="8"/>
  <c r="K64" i="8"/>
  <c r="L64" i="8"/>
  <c r="M64" i="8"/>
  <c r="N64" i="8"/>
  <c r="O64" i="8"/>
  <c r="P64" i="8"/>
  <c r="Q64" i="8"/>
  <c r="H65" i="8"/>
  <c r="I65" i="8"/>
  <c r="J65" i="8"/>
  <c r="K65" i="8"/>
  <c r="L65" i="8"/>
  <c r="M65" i="8"/>
  <c r="N65" i="8"/>
  <c r="O65" i="8"/>
  <c r="P65" i="8"/>
  <c r="Q65" i="8"/>
  <c r="H66" i="8"/>
  <c r="I66" i="8"/>
  <c r="J66" i="8"/>
  <c r="K66" i="8"/>
  <c r="L66" i="8"/>
  <c r="M66" i="8"/>
  <c r="N66" i="8"/>
  <c r="O66" i="8"/>
  <c r="P66" i="8"/>
  <c r="Q66" i="8"/>
  <c r="H67" i="8"/>
  <c r="I67" i="8"/>
  <c r="J67" i="8"/>
  <c r="K67" i="8"/>
  <c r="L67" i="8"/>
  <c r="M67" i="8"/>
  <c r="N67" i="8"/>
  <c r="O67" i="8"/>
  <c r="P67" i="8"/>
  <c r="Q67" i="8"/>
  <c r="H68" i="8"/>
  <c r="I68" i="8"/>
  <c r="J68" i="8"/>
  <c r="K68" i="8"/>
  <c r="L68" i="8"/>
  <c r="M68" i="8"/>
  <c r="N68" i="8"/>
  <c r="O68" i="8"/>
  <c r="P68" i="8"/>
  <c r="Q68" i="8"/>
  <c r="H69" i="8"/>
  <c r="I69" i="8"/>
  <c r="J69" i="8"/>
  <c r="K69" i="8"/>
  <c r="L69" i="8"/>
  <c r="M69" i="8"/>
  <c r="N69" i="8"/>
  <c r="O69" i="8"/>
  <c r="P69" i="8"/>
  <c r="Q69" i="8"/>
  <c r="H70" i="8"/>
  <c r="I70" i="8"/>
  <c r="J70" i="8"/>
  <c r="K70" i="8"/>
  <c r="L70" i="8"/>
  <c r="M70" i="8"/>
  <c r="N70" i="8"/>
  <c r="O70" i="8"/>
  <c r="P70" i="8"/>
  <c r="Q70" i="8"/>
  <c r="H71" i="8"/>
  <c r="I71" i="8"/>
  <c r="J71" i="8"/>
  <c r="K71" i="8"/>
  <c r="L71" i="8"/>
  <c r="M71" i="8"/>
  <c r="N71" i="8"/>
  <c r="O71" i="8"/>
  <c r="P71" i="8"/>
  <c r="Q71" i="8"/>
  <c r="H72" i="8"/>
  <c r="I72" i="8"/>
  <c r="J72" i="8"/>
  <c r="K72" i="8"/>
  <c r="L72" i="8"/>
  <c r="M72" i="8"/>
  <c r="N72" i="8"/>
  <c r="O72" i="8"/>
  <c r="P72" i="8"/>
  <c r="Q72" i="8"/>
  <c r="H73" i="8"/>
  <c r="I73" i="8"/>
  <c r="J73" i="8"/>
  <c r="K73" i="8"/>
  <c r="L73" i="8"/>
  <c r="M73" i="8"/>
  <c r="N73" i="8"/>
  <c r="O73" i="8"/>
  <c r="P73" i="8"/>
  <c r="Q73" i="8"/>
  <c r="H74" i="8"/>
  <c r="I74" i="8"/>
  <c r="J74" i="8"/>
  <c r="K74" i="8"/>
  <c r="L74" i="8"/>
  <c r="M74" i="8"/>
  <c r="N74" i="8"/>
  <c r="O74" i="8"/>
  <c r="P74" i="8"/>
  <c r="Q74" i="8"/>
  <c r="H75" i="8"/>
  <c r="I75" i="8"/>
  <c r="J75" i="8"/>
  <c r="K75" i="8"/>
  <c r="L75" i="8"/>
  <c r="M75" i="8"/>
  <c r="N75" i="8"/>
  <c r="O75" i="8"/>
  <c r="P75" i="8"/>
  <c r="Q75" i="8"/>
  <c r="H76" i="8"/>
  <c r="I76" i="8"/>
  <c r="J76" i="8"/>
  <c r="K76" i="8"/>
  <c r="L76" i="8"/>
  <c r="M76" i="8"/>
  <c r="N76" i="8"/>
  <c r="O76" i="8"/>
  <c r="P76" i="8"/>
  <c r="Q76" i="8"/>
  <c r="H77" i="8"/>
  <c r="I77" i="8"/>
  <c r="J77" i="8"/>
  <c r="K77" i="8"/>
  <c r="L77" i="8"/>
  <c r="M77" i="8"/>
  <c r="N77" i="8"/>
  <c r="O77" i="8"/>
  <c r="P77" i="8"/>
  <c r="Q77" i="8"/>
  <c r="H78" i="8"/>
  <c r="I78" i="8"/>
  <c r="J78" i="8"/>
  <c r="K78" i="8"/>
  <c r="L78" i="8"/>
  <c r="M78" i="8"/>
  <c r="N78" i="8"/>
  <c r="O78" i="8"/>
  <c r="P78" i="8"/>
  <c r="Q78" i="8"/>
  <c r="H79" i="8"/>
  <c r="I79" i="8"/>
  <c r="J79" i="8"/>
  <c r="K79" i="8"/>
  <c r="L79" i="8"/>
  <c r="M79" i="8"/>
  <c r="N79" i="8"/>
  <c r="O79" i="8"/>
  <c r="P79" i="8"/>
  <c r="Q79" i="8"/>
  <c r="H80" i="8"/>
  <c r="I80" i="8"/>
  <c r="J80" i="8"/>
  <c r="K80" i="8"/>
  <c r="L80" i="8"/>
  <c r="M80" i="8"/>
  <c r="N80" i="8"/>
  <c r="O80" i="8"/>
  <c r="P80" i="8"/>
  <c r="Q80" i="8"/>
  <c r="H81" i="8"/>
  <c r="I81" i="8"/>
  <c r="J81" i="8"/>
  <c r="K81" i="8"/>
  <c r="L81" i="8"/>
  <c r="M81" i="8"/>
  <c r="N81" i="8"/>
  <c r="O81" i="8"/>
  <c r="P81" i="8"/>
  <c r="Q81" i="8"/>
  <c r="H82" i="8"/>
  <c r="I82" i="8"/>
  <c r="J82" i="8"/>
  <c r="K82" i="8"/>
  <c r="L82" i="8"/>
  <c r="M82" i="8"/>
  <c r="N82" i="8"/>
  <c r="O82" i="8"/>
  <c r="P82" i="8"/>
  <c r="Q82" i="8"/>
  <c r="H83" i="8"/>
  <c r="I83" i="8"/>
  <c r="J83" i="8"/>
  <c r="K83" i="8"/>
  <c r="L83" i="8"/>
  <c r="M83" i="8"/>
  <c r="N83" i="8"/>
  <c r="O83" i="8"/>
  <c r="P83" i="8"/>
  <c r="Q83" i="8"/>
  <c r="H84" i="8"/>
  <c r="I84" i="8"/>
  <c r="J84" i="8"/>
  <c r="K84" i="8"/>
  <c r="L84" i="8"/>
  <c r="M84" i="8"/>
  <c r="N84" i="8"/>
  <c r="O84" i="8"/>
  <c r="P84" i="8"/>
  <c r="Q84" i="8"/>
  <c r="H85" i="8"/>
  <c r="I85" i="8"/>
  <c r="J85" i="8"/>
  <c r="K85" i="8"/>
  <c r="L85" i="8"/>
  <c r="M85" i="8"/>
  <c r="N85" i="8"/>
  <c r="O85" i="8"/>
  <c r="P85" i="8"/>
  <c r="Q85" i="8"/>
  <c r="H86" i="8"/>
  <c r="I86" i="8"/>
  <c r="J86" i="8"/>
  <c r="K86" i="8"/>
  <c r="L86" i="8"/>
  <c r="M86" i="8"/>
  <c r="N86" i="8"/>
  <c r="O86" i="8"/>
  <c r="P86" i="8"/>
  <c r="Q86" i="8"/>
  <c r="H87" i="8"/>
  <c r="I87" i="8"/>
  <c r="J87" i="8"/>
  <c r="K87" i="8"/>
  <c r="L87" i="8"/>
  <c r="M87" i="8"/>
  <c r="N87" i="8"/>
  <c r="O87" i="8"/>
  <c r="P87" i="8"/>
  <c r="Q87" i="8"/>
  <c r="H88" i="8"/>
  <c r="I88" i="8"/>
  <c r="J88" i="8"/>
  <c r="K88" i="8"/>
  <c r="L88" i="8"/>
  <c r="M88" i="8"/>
  <c r="N88" i="8"/>
  <c r="O88" i="8"/>
  <c r="P88" i="8"/>
  <c r="Q88" i="8"/>
  <c r="H89" i="8"/>
  <c r="I89" i="8"/>
  <c r="J89" i="8"/>
  <c r="K89" i="8"/>
  <c r="L89" i="8"/>
  <c r="M89" i="8"/>
  <c r="N89" i="8"/>
  <c r="O89" i="8"/>
  <c r="P89" i="8"/>
  <c r="Q89" i="8"/>
  <c r="H90" i="8"/>
  <c r="I90" i="8"/>
  <c r="J90" i="8"/>
  <c r="K90" i="8"/>
  <c r="L90" i="8"/>
  <c r="M90" i="8"/>
  <c r="N90" i="8"/>
  <c r="O90" i="8"/>
  <c r="P90" i="8"/>
  <c r="Q90" i="8"/>
  <c r="H91" i="8"/>
  <c r="I91" i="8"/>
  <c r="J91" i="8"/>
  <c r="K91" i="8"/>
  <c r="L91" i="8"/>
  <c r="M91" i="8"/>
  <c r="N91" i="8"/>
  <c r="O91" i="8"/>
  <c r="P91" i="8"/>
  <c r="Q91" i="8"/>
  <c r="H92" i="8"/>
  <c r="I92" i="8"/>
  <c r="J92" i="8"/>
  <c r="K92" i="8"/>
  <c r="L92" i="8"/>
  <c r="M92" i="8"/>
  <c r="N92" i="8"/>
  <c r="O92" i="8"/>
  <c r="P92" i="8"/>
  <c r="Q92" i="8"/>
  <c r="H93" i="8"/>
  <c r="I93" i="8"/>
  <c r="J93" i="8"/>
  <c r="K93" i="8"/>
  <c r="L93" i="8"/>
  <c r="M93" i="8"/>
  <c r="N93" i="8"/>
  <c r="O93" i="8"/>
  <c r="P93" i="8"/>
  <c r="Q93" i="8"/>
  <c r="H94" i="8"/>
  <c r="I94" i="8"/>
  <c r="J94" i="8"/>
  <c r="K94" i="8"/>
  <c r="L94" i="8"/>
  <c r="M94" i="8"/>
  <c r="N94" i="8"/>
  <c r="O94" i="8"/>
  <c r="P94" i="8"/>
  <c r="Q94" i="8"/>
  <c r="H95" i="8"/>
  <c r="I95" i="8"/>
  <c r="J95" i="8"/>
  <c r="K95" i="8"/>
  <c r="L95" i="8"/>
  <c r="M95" i="8"/>
  <c r="N95" i="8"/>
  <c r="O95" i="8"/>
  <c r="P95" i="8"/>
  <c r="Q95" i="8"/>
  <c r="H96" i="8"/>
  <c r="I96" i="8"/>
  <c r="J96" i="8"/>
  <c r="K96" i="8"/>
  <c r="L96" i="8"/>
  <c r="M96" i="8"/>
  <c r="N96" i="8"/>
  <c r="O96" i="8"/>
  <c r="P96" i="8"/>
  <c r="Q96" i="8"/>
  <c r="H97" i="8"/>
  <c r="I97" i="8"/>
  <c r="J97" i="8"/>
  <c r="K97" i="8"/>
  <c r="L97" i="8"/>
  <c r="M97" i="8"/>
  <c r="N97" i="8"/>
  <c r="O97" i="8"/>
  <c r="P97" i="8"/>
  <c r="Q97" i="8"/>
  <c r="H98" i="8"/>
  <c r="I98" i="8"/>
  <c r="J98" i="8"/>
  <c r="K98" i="8"/>
  <c r="L98" i="8"/>
  <c r="M98" i="8"/>
  <c r="N98" i="8"/>
  <c r="O98" i="8"/>
  <c r="P98" i="8"/>
  <c r="Q98" i="8"/>
  <c r="H99" i="8"/>
  <c r="I99" i="8"/>
  <c r="J99" i="8"/>
  <c r="K99" i="8"/>
  <c r="L99" i="8"/>
  <c r="M99" i="8"/>
  <c r="N99" i="8"/>
  <c r="O99" i="8"/>
  <c r="P99" i="8"/>
  <c r="Q99" i="8"/>
  <c r="H100" i="8"/>
  <c r="I100" i="8"/>
  <c r="J100" i="8"/>
  <c r="K100" i="8"/>
  <c r="L100" i="8"/>
  <c r="M100" i="8"/>
  <c r="N100" i="8"/>
  <c r="O100" i="8"/>
  <c r="P100" i="8"/>
  <c r="Q100" i="8"/>
  <c r="H101" i="8"/>
  <c r="I101" i="8"/>
  <c r="J101" i="8"/>
  <c r="K101" i="8"/>
  <c r="L101" i="8"/>
  <c r="M101" i="8"/>
  <c r="N101" i="8"/>
  <c r="O101" i="8"/>
  <c r="P101" i="8"/>
  <c r="Q101" i="8"/>
  <c r="H102" i="8"/>
  <c r="I102" i="8"/>
  <c r="J102" i="8"/>
  <c r="K102" i="8"/>
  <c r="L102" i="8"/>
  <c r="M102" i="8"/>
  <c r="N102" i="8"/>
  <c r="O102" i="8"/>
  <c r="P102" i="8"/>
  <c r="Q102" i="8"/>
  <c r="H103" i="8"/>
  <c r="I103" i="8"/>
  <c r="J103" i="8"/>
  <c r="K103" i="8"/>
  <c r="L103" i="8"/>
  <c r="M103" i="8"/>
  <c r="N103" i="8"/>
  <c r="O103" i="8"/>
  <c r="P103" i="8"/>
  <c r="Q103" i="8"/>
  <c r="H104" i="8"/>
  <c r="I104" i="8"/>
  <c r="J104" i="8"/>
  <c r="K104" i="8"/>
  <c r="L104" i="8"/>
  <c r="M104" i="8"/>
  <c r="N104" i="8"/>
  <c r="O104" i="8"/>
  <c r="P104" i="8"/>
  <c r="Q104" i="8"/>
  <c r="H105" i="8"/>
  <c r="I105" i="8"/>
  <c r="J105" i="8"/>
  <c r="K105" i="8"/>
  <c r="L105" i="8"/>
  <c r="M105" i="8"/>
  <c r="N105" i="8"/>
  <c r="O105" i="8"/>
  <c r="P105" i="8"/>
  <c r="Q105" i="8"/>
  <c r="H106" i="8"/>
  <c r="I106" i="8"/>
  <c r="J106" i="8"/>
  <c r="K106" i="8"/>
  <c r="L106" i="8"/>
  <c r="M106" i="8"/>
  <c r="N106" i="8"/>
  <c r="O106" i="8"/>
  <c r="P106" i="8"/>
  <c r="Q106" i="8"/>
  <c r="Q26" i="8"/>
  <c r="Q25" i="8"/>
  <c r="Q24" i="8"/>
  <c r="Q23" i="8"/>
  <c r="Q22" i="8"/>
  <c r="Q21" i="8"/>
  <c r="Q20" i="8"/>
  <c r="Q19" i="8"/>
  <c r="Q18" i="8"/>
  <c r="Q17" i="8"/>
  <c r="Q16" i="8"/>
  <c r="Q15" i="8"/>
  <c r="Q14" i="8"/>
  <c r="Q13" i="8"/>
  <c r="Q12" i="8"/>
  <c r="Q11" i="8"/>
  <c r="Q10" i="8"/>
  <c r="Q9" i="8"/>
  <c r="Q8" i="8"/>
  <c r="Q7" i="8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L26" i="8"/>
  <c r="K26" i="8"/>
  <c r="L25" i="8"/>
  <c r="K25" i="8"/>
  <c r="L24" i="8"/>
  <c r="K24" i="8"/>
  <c r="L23" i="8"/>
  <c r="K23" i="8"/>
  <c r="L22" i="8"/>
  <c r="K22" i="8"/>
  <c r="L21" i="8"/>
  <c r="K21" i="8"/>
  <c r="L20" i="8"/>
  <c r="K20" i="8"/>
  <c r="L19" i="8"/>
  <c r="K19" i="8"/>
  <c r="L18" i="8"/>
  <c r="K18" i="8"/>
  <c r="L17" i="8"/>
  <c r="K17" i="8"/>
  <c r="L16" i="8"/>
  <c r="K16" i="8"/>
  <c r="L15" i="8"/>
  <c r="K15" i="8"/>
  <c r="L14" i="8"/>
  <c r="K14" i="8"/>
  <c r="L13" i="8"/>
  <c r="K13" i="8"/>
  <c r="L12" i="8"/>
  <c r="K12" i="8"/>
  <c r="L11" i="8"/>
  <c r="K11" i="8"/>
  <c r="L10" i="8"/>
  <c r="K10" i="8"/>
  <c r="L9" i="8"/>
  <c r="K9" i="8"/>
  <c r="L8" i="8"/>
  <c r="K8" i="8"/>
  <c r="L7" i="8"/>
  <c r="K7" i="8"/>
  <c r="K36" i="6"/>
  <c r="K35" i="6"/>
  <c r="K34" i="6"/>
  <c r="K33" i="6"/>
  <c r="K32" i="6"/>
  <c r="K31" i="6"/>
  <c r="K30" i="6"/>
  <c r="K29" i="6"/>
  <c r="K28" i="6"/>
  <c r="K27" i="6"/>
  <c r="K26" i="6"/>
  <c r="K25" i="6"/>
  <c r="K24" i="6"/>
  <c r="K23" i="6"/>
  <c r="K22" i="6"/>
  <c r="K21" i="6"/>
  <c r="K20" i="6"/>
  <c r="K19" i="6"/>
  <c r="K18" i="6"/>
  <c r="K17" i="6"/>
  <c r="K16" i="6"/>
  <c r="K15" i="6"/>
  <c r="K14" i="6"/>
  <c r="K13" i="6"/>
  <c r="K12" i="6"/>
  <c r="K11" i="6"/>
  <c r="K10" i="6"/>
  <c r="K9" i="6"/>
  <c r="K8" i="6"/>
  <c r="K7" i="6"/>
  <c r="D107" i="7"/>
  <c r="I107" i="7"/>
  <c r="D108" i="7"/>
  <c r="I108" i="7"/>
  <c r="D109" i="7"/>
  <c r="I109" i="7"/>
  <c r="D110" i="7"/>
  <c r="I110" i="7"/>
  <c r="D111" i="7"/>
  <c r="I111" i="7"/>
  <c r="D112" i="7"/>
  <c r="I112" i="7"/>
  <c r="D113" i="7"/>
  <c r="I113" i="7"/>
  <c r="D114" i="7"/>
  <c r="I114" i="7"/>
  <c r="D115" i="7"/>
  <c r="I115" i="7"/>
  <c r="D116" i="7"/>
  <c r="I116" i="7"/>
  <c r="D117" i="7"/>
  <c r="I117" i="7"/>
  <c r="D118" i="7"/>
  <c r="I118" i="7"/>
  <c r="D119" i="7"/>
  <c r="I119" i="7"/>
  <c r="D120" i="7"/>
  <c r="I120" i="7"/>
  <c r="D121" i="7"/>
  <c r="I121" i="7"/>
  <c r="D122" i="7"/>
  <c r="I122" i="7"/>
  <c r="D123" i="7"/>
  <c r="I123" i="7"/>
  <c r="D124" i="7"/>
  <c r="I124" i="7"/>
  <c r="D125" i="7"/>
  <c r="I125" i="7"/>
  <c r="D126" i="7"/>
  <c r="I126" i="7"/>
  <c r="D127" i="7"/>
  <c r="I127" i="7"/>
  <c r="D128" i="7"/>
  <c r="I128" i="7"/>
  <c r="D129" i="7"/>
  <c r="I129" i="7"/>
  <c r="D130" i="7"/>
  <c r="I130" i="7"/>
  <c r="D131" i="7"/>
  <c r="I131" i="7"/>
  <c r="D132" i="7"/>
  <c r="I132" i="7"/>
  <c r="D133" i="7"/>
  <c r="I133" i="7"/>
  <c r="D134" i="7"/>
  <c r="I134" i="7"/>
  <c r="D135" i="7"/>
  <c r="I135" i="7"/>
  <c r="D136" i="7"/>
  <c r="I136" i="7"/>
  <c r="D137" i="7"/>
  <c r="I137" i="7"/>
  <c r="D138" i="7"/>
  <c r="I138" i="7"/>
  <c r="D139" i="7"/>
  <c r="I139" i="7"/>
  <c r="D140" i="7"/>
  <c r="I140" i="7"/>
  <c r="D141" i="7"/>
  <c r="I141" i="7"/>
  <c r="D142" i="7"/>
  <c r="I142" i="7"/>
  <c r="D143" i="7"/>
  <c r="I143" i="7"/>
  <c r="D144" i="7"/>
  <c r="I144" i="7"/>
  <c r="D145" i="7"/>
  <c r="I145" i="7"/>
  <c r="D146" i="7"/>
  <c r="I146" i="7"/>
  <c r="D147" i="7"/>
  <c r="I147" i="7"/>
  <c r="D148" i="7"/>
  <c r="I148" i="7"/>
  <c r="D149" i="7"/>
  <c r="I149" i="7"/>
  <c r="D150" i="7"/>
  <c r="I150" i="7"/>
  <c r="D151" i="7"/>
  <c r="I151" i="7"/>
  <c r="D152" i="7"/>
  <c r="I152" i="7"/>
  <c r="D153" i="7"/>
  <c r="I153" i="7"/>
  <c r="D154" i="7"/>
  <c r="I154" i="7"/>
  <c r="D155" i="7"/>
  <c r="I155" i="7"/>
  <c r="D156" i="7"/>
  <c r="I156" i="7"/>
  <c r="D157" i="7"/>
  <c r="I157" i="7"/>
  <c r="D158" i="7"/>
  <c r="I158" i="7"/>
  <c r="D159" i="7"/>
  <c r="I159" i="7"/>
  <c r="D160" i="7"/>
  <c r="I160" i="7"/>
  <c r="D161" i="7"/>
  <c r="I161" i="7"/>
  <c r="D162" i="7"/>
  <c r="I162" i="7"/>
  <c r="D163" i="7"/>
  <c r="I163" i="7"/>
  <c r="D164" i="7"/>
  <c r="I164" i="7"/>
  <c r="D165" i="7"/>
  <c r="I165" i="7"/>
  <c r="D166" i="7"/>
  <c r="I166" i="7"/>
  <c r="D167" i="7"/>
  <c r="I167" i="7"/>
  <c r="D168" i="7"/>
  <c r="I168" i="7"/>
  <c r="D169" i="7"/>
  <c r="I169" i="7"/>
  <c r="D170" i="7"/>
  <c r="I170" i="7"/>
  <c r="D171" i="7"/>
  <c r="I171" i="7"/>
  <c r="D172" i="7"/>
  <c r="I172" i="7"/>
  <c r="D173" i="7"/>
  <c r="I173" i="7"/>
  <c r="D174" i="7"/>
  <c r="I174" i="7"/>
  <c r="D175" i="7"/>
  <c r="I175" i="7"/>
  <c r="D176" i="7"/>
  <c r="I176" i="7"/>
  <c r="D177" i="7"/>
  <c r="I177" i="7"/>
  <c r="D178" i="7"/>
  <c r="I178" i="7"/>
  <c r="D179" i="7"/>
  <c r="I179" i="7"/>
  <c r="D180" i="7"/>
  <c r="I180" i="7"/>
  <c r="D181" i="7"/>
  <c r="I181" i="7"/>
  <c r="D182" i="7"/>
  <c r="I182" i="7"/>
  <c r="D183" i="7"/>
  <c r="I183" i="7"/>
  <c r="D184" i="7"/>
  <c r="I184" i="7"/>
  <c r="D185" i="7"/>
  <c r="I185" i="7"/>
  <c r="D186" i="7"/>
  <c r="I186" i="7"/>
  <c r="D187" i="7"/>
  <c r="I187" i="7"/>
  <c r="D188" i="7"/>
  <c r="I188" i="7"/>
  <c r="D189" i="7"/>
  <c r="I189" i="7"/>
  <c r="D190" i="7"/>
  <c r="I190" i="7"/>
  <c r="D191" i="7"/>
  <c r="I191" i="7"/>
  <c r="D192" i="7"/>
  <c r="I192" i="7"/>
  <c r="D193" i="7"/>
  <c r="I193" i="7"/>
  <c r="D194" i="7"/>
  <c r="I194" i="7"/>
  <c r="D195" i="7"/>
  <c r="I195" i="7"/>
  <c r="D196" i="7"/>
  <c r="I196" i="7"/>
  <c r="D197" i="7"/>
  <c r="I197" i="7"/>
  <c r="D198" i="7"/>
  <c r="I198" i="7"/>
  <c r="D199" i="7"/>
  <c r="I199" i="7"/>
  <c r="D200" i="7"/>
  <c r="I200" i="7"/>
  <c r="D201" i="7"/>
  <c r="I201" i="7"/>
  <c r="D202" i="7"/>
  <c r="I202" i="7"/>
  <c r="D203" i="7"/>
  <c r="I203" i="7"/>
  <c r="D204" i="7"/>
  <c r="I204" i="7"/>
  <c r="D205" i="7"/>
  <c r="I205" i="7"/>
  <c r="D206" i="7"/>
  <c r="I206" i="7"/>
  <c r="D207" i="7"/>
  <c r="I207" i="7"/>
  <c r="D208" i="7"/>
  <c r="I208" i="7"/>
  <c r="D209" i="7"/>
  <c r="I209" i="7"/>
  <c r="D210" i="7"/>
  <c r="I210" i="7"/>
  <c r="D211" i="7"/>
  <c r="I211" i="7"/>
  <c r="D212" i="7"/>
  <c r="I212" i="7"/>
  <c r="D213" i="7"/>
  <c r="I213" i="7"/>
  <c r="D214" i="7"/>
  <c r="I214" i="7"/>
  <c r="D215" i="7"/>
  <c r="I215" i="7"/>
  <c r="D216" i="7"/>
  <c r="I216" i="7"/>
  <c r="D217" i="7"/>
  <c r="I217" i="7"/>
  <c r="D218" i="7"/>
  <c r="I218" i="7"/>
  <c r="D219" i="7"/>
  <c r="I219" i="7"/>
  <c r="D220" i="7"/>
  <c r="I220" i="7"/>
  <c r="D221" i="7"/>
  <c r="I221" i="7"/>
  <c r="D222" i="7"/>
  <c r="I222" i="7"/>
  <c r="D223" i="7"/>
  <c r="I223" i="7"/>
  <c r="D224" i="7"/>
  <c r="I224" i="7"/>
  <c r="D225" i="7"/>
  <c r="I225" i="7"/>
  <c r="D226" i="7"/>
  <c r="I226" i="7"/>
  <c r="D227" i="7"/>
  <c r="I227" i="7"/>
  <c r="D228" i="7"/>
  <c r="I228" i="7"/>
  <c r="D229" i="7"/>
  <c r="I229" i="7"/>
  <c r="D230" i="7"/>
  <c r="I230" i="7"/>
  <c r="D231" i="7"/>
  <c r="I231" i="7"/>
  <c r="D232" i="7"/>
  <c r="I232" i="7"/>
  <c r="D233" i="7"/>
  <c r="I233" i="7"/>
  <c r="D234" i="7"/>
  <c r="I234" i="7"/>
  <c r="D235" i="7"/>
  <c r="I235" i="7"/>
  <c r="D236" i="7"/>
  <c r="I236" i="7"/>
  <c r="D237" i="7"/>
  <c r="I237" i="7"/>
  <c r="D238" i="7"/>
  <c r="I238" i="7"/>
  <c r="D239" i="7"/>
  <c r="I239" i="7"/>
  <c r="D240" i="7"/>
  <c r="I240" i="7"/>
  <c r="D241" i="7"/>
  <c r="I241" i="7"/>
  <c r="D242" i="7"/>
  <c r="I242" i="7"/>
  <c r="D243" i="7"/>
  <c r="I243" i="7"/>
  <c r="D244" i="7"/>
  <c r="I244" i="7"/>
  <c r="D245" i="7"/>
  <c r="I245" i="7"/>
  <c r="D246" i="7"/>
  <c r="I246" i="7"/>
  <c r="D247" i="7"/>
  <c r="I247" i="7"/>
  <c r="D248" i="7"/>
  <c r="I248" i="7"/>
  <c r="D249" i="7"/>
  <c r="I249" i="7"/>
  <c r="D250" i="7"/>
  <c r="I250" i="7"/>
  <c r="D251" i="7"/>
  <c r="I251" i="7"/>
  <c r="D252" i="7"/>
  <c r="I252" i="7"/>
  <c r="D253" i="7"/>
  <c r="I253" i="7"/>
  <c r="D254" i="7"/>
  <c r="I254" i="7"/>
  <c r="D255" i="7"/>
  <c r="I255" i="7"/>
  <c r="D256" i="7"/>
  <c r="I256" i="7"/>
  <c r="D257" i="7"/>
  <c r="I257" i="7"/>
  <c r="D258" i="7"/>
  <c r="I258" i="7"/>
  <c r="D259" i="7"/>
  <c r="I259" i="7"/>
  <c r="D260" i="7"/>
  <c r="I260" i="7"/>
  <c r="D261" i="7"/>
  <c r="I261" i="7"/>
  <c r="D262" i="7"/>
  <c r="I262" i="7"/>
  <c r="D263" i="7"/>
  <c r="I263" i="7"/>
  <c r="D264" i="7"/>
  <c r="I264" i="7"/>
  <c r="D265" i="7"/>
  <c r="I265" i="7"/>
  <c r="D266" i="7"/>
  <c r="I266" i="7"/>
  <c r="D267" i="7"/>
  <c r="I267" i="7"/>
  <c r="D268" i="7"/>
  <c r="I268" i="7"/>
  <c r="D269" i="7"/>
  <c r="I269" i="7"/>
  <c r="D270" i="7"/>
  <c r="I270" i="7"/>
  <c r="D271" i="7"/>
  <c r="I271" i="7"/>
  <c r="D272" i="7"/>
  <c r="I272" i="7"/>
  <c r="D273" i="7"/>
  <c r="I273" i="7"/>
  <c r="D274" i="7"/>
  <c r="I274" i="7"/>
  <c r="D275" i="7"/>
  <c r="I275" i="7"/>
  <c r="D276" i="7"/>
  <c r="I276" i="7"/>
  <c r="D277" i="7"/>
  <c r="I277" i="7"/>
  <c r="D278" i="7"/>
  <c r="I278" i="7"/>
  <c r="D279" i="7"/>
  <c r="I279" i="7"/>
  <c r="D280" i="7"/>
  <c r="I280" i="7"/>
  <c r="D281" i="7"/>
  <c r="I281" i="7"/>
  <c r="D282" i="7"/>
  <c r="I282" i="7"/>
  <c r="D283" i="7"/>
  <c r="I283" i="7"/>
  <c r="D284" i="7"/>
  <c r="I284" i="7"/>
  <c r="D285" i="7"/>
  <c r="I285" i="7"/>
  <c r="D286" i="7"/>
  <c r="I286" i="7"/>
  <c r="D287" i="7"/>
  <c r="I287" i="7"/>
  <c r="D288" i="7"/>
  <c r="I288" i="7"/>
  <c r="D289" i="7"/>
  <c r="I289" i="7"/>
  <c r="D290" i="7"/>
  <c r="I290" i="7"/>
  <c r="D291" i="7"/>
  <c r="I291" i="7"/>
  <c r="D292" i="7"/>
  <c r="I292" i="7"/>
  <c r="D293" i="7"/>
  <c r="I293" i="7"/>
  <c r="D294" i="7"/>
  <c r="I294" i="7"/>
  <c r="D295" i="7"/>
  <c r="I295" i="7"/>
  <c r="D296" i="7"/>
  <c r="I296" i="7"/>
  <c r="D297" i="7"/>
  <c r="I297" i="7"/>
  <c r="D298" i="7"/>
  <c r="I298" i="7"/>
  <c r="D299" i="7"/>
  <c r="I299" i="7"/>
  <c r="D300" i="7"/>
  <c r="I300" i="7"/>
  <c r="D301" i="7"/>
  <c r="I301" i="7"/>
  <c r="D302" i="7"/>
  <c r="I302" i="7"/>
  <c r="D303" i="7"/>
  <c r="I303" i="7"/>
  <c r="D304" i="7"/>
  <c r="I304" i="7"/>
  <c r="D305" i="7"/>
  <c r="I305" i="7"/>
  <c r="D306" i="7"/>
  <c r="I306" i="7"/>
  <c r="I106" i="7"/>
  <c r="I105" i="7"/>
  <c r="I104" i="7"/>
  <c r="I103" i="7"/>
  <c r="I102" i="7"/>
  <c r="I101" i="7"/>
  <c r="I100" i="7"/>
  <c r="I99" i="7"/>
  <c r="I98" i="7"/>
  <c r="I97" i="7"/>
  <c r="I96" i="7"/>
  <c r="I95" i="7"/>
  <c r="I94" i="7"/>
  <c r="I93" i="7"/>
  <c r="I92" i="7"/>
  <c r="I91" i="7"/>
  <c r="I90" i="7"/>
  <c r="I89" i="7"/>
  <c r="I88" i="7"/>
  <c r="I87" i="7"/>
  <c r="I86" i="7"/>
  <c r="I85" i="7"/>
  <c r="I84" i="7"/>
  <c r="I83" i="7"/>
  <c r="I82" i="7"/>
  <c r="I81" i="7"/>
  <c r="I80" i="7"/>
  <c r="I79" i="7"/>
  <c r="I78" i="7"/>
  <c r="I77" i="7"/>
  <c r="I76" i="7"/>
  <c r="I75" i="7"/>
  <c r="I74" i="7"/>
  <c r="I73" i="7"/>
  <c r="I72" i="7"/>
  <c r="I71" i="7"/>
  <c r="I70" i="7"/>
  <c r="I69" i="7"/>
  <c r="I68" i="7"/>
  <c r="I67" i="7"/>
  <c r="I66" i="7"/>
  <c r="I65" i="7"/>
  <c r="I64" i="7"/>
  <c r="I63" i="7"/>
  <c r="I62" i="7"/>
  <c r="I61" i="7"/>
  <c r="I60" i="7"/>
  <c r="I59" i="7"/>
  <c r="I58" i="7"/>
  <c r="I57" i="7"/>
  <c r="I56" i="7"/>
  <c r="I55" i="7"/>
  <c r="I54" i="7"/>
  <c r="I53" i="7"/>
  <c r="I52" i="7"/>
  <c r="I51" i="7"/>
  <c r="I50" i="7"/>
  <c r="I49" i="7"/>
  <c r="I48" i="7"/>
  <c r="I47" i="7"/>
  <c r="I46" i="7"/>
  <c r="I45" i="7"/>
  <c r="I44" i="7"/>
  <c r="I43" i="7"/>
  <c r="I42" i="7"/>
  <c r="I41" i="7"/>
  <c r="I40" i="7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L78" i="6"/>
  <c r="L79" i="6"/>
  <c r="L80" i="6"/>
  <c r="L81" i="6"/>
  <c r="L82" i="6"/>
  <c r="L83" i="6"/>
  <c r="L84" i="6"/>
  <c r="L85" i="6"/>
  <c r="L86" i="6"/>
  <c r="L87" i="6"/>
  <c r="L88" i="6"/>
  <c r="L89" i="6"/>
  <c r="L90" i="6"/>
  <c r="L91" i="6"/>
  <c r="L92" i="6"/>
  <c r="L93" i="6"/>
  <c r="L94" i="6"/>
  <c r="L95" i="6"/>
  <c r="L96" i="6"/>
  <c r="L97" i="6"/>
  <c r="L98" i="6"/>
  <c r="L99" i="6"/>
  <c r="L100" i="6"/>
  <c r="L101" i="6"/>
  <c r="L102" i="6"/>
  <c r="L103" i="6"/>
  <c r="L104" i="6"/>
  <c r="L105" i="6"/>
  <c r="L106" i="6"/>
  <c r="E106" i="13"/>
  <c r="D106" i="13"/>
  <c r="C106" i="13"/>
  <c r="B106" i="13"/>
  <c r="O106" i="13" s="1"/>
  <c r="H267" i="5"/>
  <c r="J267" i="5"/>
  <c r="K267" i="5"/>
  <c r="R267" i="5"/>
  <c r="S267" i="5"/>
  <c r="H268" i="5"/>
  <c r="J268" i="5"/>
  <c r="K268" i="5"/>
  <c r="R268" i="5"/>
  <c r="S268" i="5"/>
  <c r="H269" i="5"/>
  <c r="J269" i="5"/>
  <c r="K269" i="5"/>
  <c r="R269" i="5"/>
  <c r="S269" i="5"/>
  <c r="H270" i="5"/>
  <c r="J270" i="5"/>
  <c r="K270" i="5"/>
  <c r="R270" i="5"/>
  <c r="S270" i="5"/>
  <c r="H271" i="5"/>
  <c r="J271" i="5"/>
  <c r="K271" i="5"/>
  <c r="R271" i="5"/>
  <c r="S271" i="5"/>
  <c r="H272" i="5"/>
  <c r="J272" i="5"/>
  <c r="K272" i="5"/>
  <c r="R272" i="5"/>
  <c r="S272" i="5"/>
  <c r="H273" i="5"/>
  <c r="J273" i="5"/>
  <c r="K273" i="5"/>
  <c r="R273" i="5"/>
  <c r="S273" i="5"/>
  <c r="H274" i="5"/>
  <c r="J274" i="5"/>
  <c r="K274" i="5"/>
  <c r="R274" i="5"/>
  <c r="S274" i="5"/>
  <c r="H275" i="5"/>
  <c r="J275" i="5"/>
  <c r="K275" i="5"/>
  <c r="R275" i="5"/>
  <c r="S275" i="5"/>
  <c r="H276" i="5"/>
  <c r="J276" i="5"/>
  <c r="K276" i="5"/>
  <c r="R276" i="5"/>
  <c r="S276" i="5"/>
  <c r="H277" i="5"/>
  <c r="J277" i="5"/>
  <c r="K277" i="5"/>
  <c r="R277" i="5"/>
  <c r="S277" i="5"/>
  <c r="H278" i="5"/>
  <c r="J278" i="5"/>
  <c r="K278" i="5"/>
  <c r="R278" i="5"/>
  <c r="S278" i="5"/>
  <c r="H279" i="5"/>
  <c r="J279" i="5"/>
  <c r="K279" i="5"/>
  <c r="R279" i="5"/>
  <c r="S279" i="5"/>
  <c r="H280" i="5"/>
  <c r="J280" i="5"/>
  <c r="K280" i="5"/>
  <c r="R280" i="5"/>
  <c r="S280" i="5"/>
  <c r="H281" i="5"/>
  <c r="J281" i="5"/>
  <c r="K281" i="5"/>
  <c r="R281" i="5"/>
  <c r="S281" i="5"/>
  <c r="H282" i="5"/>
  <c r="J282" i="5"/>
  <c r="K282" i="5"/>
  <c r="R282" i="5"/>
  <c r="S282" i="5"/>
  <c r="H283" i="5"/>
  <c r="J283" i="5"/>
  <c r="K283" i="5"/>
  <c r="R283" i="5"/>
  <c r="S283" i="5"/>
  <c r="H284" i="5"/>
  <c r="J284" i="5"/>
  <c r="K284" i="5"/>
  <c r="R284" i="5"/>
  <c r="S284" i="5"/>
  <c r="H285" i="5"/>
  <c r="J285" i="5"/>
  <c r="K285" i="5"/>
  <c r="R285" i="5"/>
  <c r="S285" i="5"/>
  <c r="H286" i="5"/>
  <c r="J286" i="5"/>
  <c r="K286" i="5"/>
  <c r="R286" i="5"/>
  <c r="S286" i="5"/>
  <c r="H287" i="5"/>
  <c r="J287" i="5"/>
  <c r="K287" i="5"/>
  <c r="R287" i="5"/>
  <c r="S287" i="5"/>
  <c r="H288" i="5"/>
  <c r="J288" i="5"/>
  <c r="K288" i="5"/>
  <c r="R288" i="5"/>
  <c r="S288" i="5"/>
  <c r="H289" i="5"/>
  <c r="J289" i="5"/>
  <c r="K289" i="5"/>
  <c r="R289" i="5"/>
  <c r="S289" i="5"/>
  <c r="H290" i="5"/>
  <c r="J290" i="5"/>
  <c r="K290" i="5"/>
  <c r="R290" i="5"/>
  <c r="S290" i="5"/>
  <c r="H291" i="5"/>
  <c r="J291" i="5"/>
  <c r="K291" i="5"/>
  <c r="R291" i="5"/>
  <c r="S291" i="5"/>
  <c r="H292" i="5"/>
  <c r="J292" i="5"/>
  <c r="K292" i="5"/>
  <c r="R292" i="5"/>
  <c r="S292" i="5"/>
  <c r="H293" i="5"/>
  <c r="J293" i="5"/>
  <c r="K293" i="5"/>
  <c r="R293" i="5"/>
  <c r="S293" i="5"/>
  <c r="H294" i="5"/>
  <c r="J294" i="5"/>
  <c r="K294" i="5"/>
  <c r="R294" i="5"/>
  <c r="S294" i="5"/>
  <c r="H295" i="5"/>
  <c r="J295" i="5"/>
  <c r="K295" i="5"/>
  <c r="R295" i="5"/>
  <c r="S295" i="5"/>
  <c r="H296" i="5"/>
  <c r="J296" i="5"/>
  <c r="K296" i="5"/>
  <c r="R296" i="5"/>
  <c r="S296" i="5"/>
  <c r="H297" i="5"/>
  <c r="J297" i="5"/>
  <c r="K297" i="5"/>
  <c r="R297" i="5"/>
  <c r="S297" i="5"/>
  <c r="H298" i="5"/>
  <c r="J298" i="5"/>
  <c r="K298" i="5"/>
  <c r="R298" i="5"/>
  <c r="S298" i="5"/>
  <c r="H299" i="5"/>
  <c r="J299" i="5"/>
  <c r="K299" i="5"/>
  <c r="R299" i="5"/>
  <c r="S299" i="5"/>
  <c r="H300" i="5"/>
  <c r="J300" i="5"/>
  <c r="K300" i="5"/>
  <c r="R300" i="5"/>
  <c r="S300" i="5"/>
  <c r="H301" i="5"/>
  <c r="J301" i="5"/>
  <c r="K301" i="5"/>
  <c r="R301" i="5"/>
  <c r="S301" i="5"/>
  <c r="H302" i="5"/>
  <c r="J302" i="5"/>
  <c r="K302" i="5"/>
  <c r="R302" i="5"/>
  <c r="S302" i="5"/>
  <c r="H303" i="5"/>
  <c r="J303" i="5"/>
  <c r="K303" i="5"/>
  <c r="R303" i="5"/>
  <c r="S303" i="5"/>
  <c r="H304" i="5"/>
  <c r="J304" i="5"/>
  <c r="K304" i="5"/>
  <c r="R304" i="5"/>
  <c r="S304" i="5"/>
  <c r="H305" i="5"/>
  <c r="J305" i="5"/>
  <c r="K305" i="5"/>
  <c r="R305" i="5"/>
  <c r="S305" i="5"/>
  <c r="H306" i="5"/>
  <c r="J306" i="5"/>
  <c r="K306" i="5"/>
  <c r="R306" i="5"/>
  <c r="S306" i="5"/>
  <c r="H107" i="5"/>
  <c r="J107" i="5"/>
  <c r="K107" i="5"/>
  <c r="R107" i="5"/>
  <c r="S107" i="5"/>
  <c r="H108" i="5"/>
  <c r="J108" i="5"/>
  <c r="K108" i="5"/>
  <c r="R108" i="5"/>
  <c r="S108" i="5"/>
  <c r="H109" i="5"/>
  <c r="J109" i="5"/>
  <c r="K109" i="5"/>
  <c r="R109" i="5"/>
  <c r="S109" i="5"/>
  <c r="H110" i="5"/>
  <c r="J110" i="5"/>
  <c r="K110" i="5"/>
  <c r="R110" i="5"/>
  <c r="S110" i="5"/>
  <c r="H111" i="5"/>
  <c r="J111" i="5"/>
  <c r="K111" i="5"/>
  <c r="R111" i="5"/>
  <c r="S111" i="5"/>
  <c r="H112" i="5"/>
  <c r="J112" i="5"/>
  <c r="K112" i="5"/>
  <c r="R112" i="5"/>
  <c r="S112" i="5"/>
  <c r="H113" i="5"/>
  <c r="J113" i="5"/>
  <c r="K113" i="5"/>
  <c r="R113" i="5"/>
  <c r="S113" i="5"/>
  <c r="H114" i="5"/>
  <c r="J114" i="5"/>
  <c r="K114" i="5"/>
  <c r="R114" i="5"/>
  <c r="S114" i="5"/>
  <c r="H115" i="5"/>
  <c r="J115" i="5"/>
  <c r="K115" i="5"/>
  <c r="R115" i="5"/>
  <c r="S115" i="5"/>
  <c r="H116" i="5"/>
  <c r="J116" i="5"/>
  <c r="K116" i="5"/>
  <c r="R116" i="5"/>
  <c r="S116" i="5"/>
  <c r="H117" i="5"/>
  <c r="J117" i="5"/>
  <c r="K117" i="5"/>
  <c r="R117" i="5"/>
  <c r="S117" i="5"/>
  <c r="H118" i="5"/>
  <c r="J118" i="5"/>
  <c r="K118" i="5"/>
  <c r="R118" i="5"/>
  <c r="S118" i="5"/>
  <c r="H119" i="5"/>
  <c r="J119" i="5"/>
  <c r="K119" i="5"/>
  <c r="R119" i="5"/>
  <c r="S119" i="5"/>
  <c r="H120" i="5"/>
  <c r="J120" i="5"/>
  <c r="K120" i="5"/>
  <c r="R120" i="5"/>
  <c r="S120" i="5"/>
  <c r="H121" i="5"/>
  <c r="J121" i="5"/>
  <c r="K121" i="5"/>
  <c r="R121" i="5"/>
  <c r="S121" i="5"/>
  <c r="H122" i="5"/>
  <c r="J122" i="5"/>
  <c r="K122" i="5"/>
  <c r="R122" i="5"/>
  <c r="S122" i="5"/>
  <c r="H123" i="5"/>
  <c r="J123" i="5"/>
  <c r="K123" i="5"/>
  <c r="R123" i="5"/>
  <c r="S123" i="5"/>
  <c r="H124" i="5"/>
  <c r="J124" i="5"/>
  <c r="K124" i="5"/>
  <c r="R124" i="5"/>
  <c r="S124" i="5"/>
  <c r="H125" i="5"/>
  <c r="J125" i="5"/>
  <c r="K125" i="5"/>
  <c r="R125" i="5"/>
  <c r="S125" i="5"/>
  <c r="H126" i="5"/>
  <c r="J126" i="5"/>
  <c r="K126" i="5"/>
  <c r="R126" i="5"/>
  <c r="S126" i="5"/>
  <c r="H127" i="5"/>
  <c r="J127" i="5"/>
  <c r="K127" i="5"/>
  <c r="R127" i="5"/>
  <c r="S127" i="5"/>
  <c r="H128" i="5"/>
  <c r="J128" i="5"/>
  <c r="K128" i="5"/>
  <c r="R128" i="5"/>
  <c r="S128" i="5"/>
  <c r="H129" i="5"/>
  <c r="J129" i="5"/>
  <c r="K129" i="5"/>
  <c r="R129" i="5"/>
  <c r="S129" i="5"/>
  <c r="H130" i="5"/>
  <c r="J130" i="5"/>
  <c r="K130" i="5"/>
  <c r="R130" i="5"/>
  <c r="S130" i="5"/>
  <c r="H131" i="5"/>
  <c r="J131" i="5"/>
  <c r="K131" i="5"/>
  <c r="R131" i="5"/>
  <c r="S131" i="5"/>
  <c r="H132" i="5"/>
  <c r="J132" i="5"/>
  <c r="K132" i="5"/>
  <c r="R132" i="5"/>
  <c r="S132" i="5"/>
  <c r="H133" i="5"/>
  <c r="J133" i="5"/>
  <c r="K133" i="5"/>
  <c r="R133" i="5"/>
  <c r="S133" i="5"/>
  <c r="H134" i="5"/>
  <c r="J134" i="5"/>
  <c r="K134" i="5"/>
  <c r="R134" i="5"/>
  <c r="S134" i="5"/>
  <c r="H135" i="5"/>
  <c r="J135" i="5"/>
  <c r="K135" i="5"/>
  <c r="R135" i="5"/>
  <c r="S135" i="5"/>
  <c r="H136" i="5"/>
  <c r="J136" i="5"/>
  <c r="K136" i="5"/>
  <c r="R136" i="5"/>
  <c r="S136" i="5"/>
  <c r="H137" i="5"/>
  <c r="J137" i="5"/>
  <c r="K137" i="5"/>
  <c r="R137" i="5"/>
  <c r="S137" i="5"/>
  <c r="H138" i="5"/>
  <c r="J138" i="5"/>
  <c r="K138" i="5"/>
  <c r="R138" i="5"/>
  <c r="S138" i="5"/>
  <c r="H139" i="5"/>
  <c r="J139" i="5"/>
  <c r="K139" i="5"/>
  <c r="R139" i="5"/>
  <c r="S139" i="5"/>
  <c r="H140" i="5"/>
  <c r="J140" i="5"/>
  <c r="K140" i="5"/>
  <c r="R140" i="5"/>
  <c r="S140" i="5"/>
  <c r="H141" i="5"/>
  <c r="J141" i="5"/>
  <c r="K141" i="5"/>
  <c r="R141" i="5"/>
  <c r="S141" i="5"/>
  <c r="H142" i="5"/>
  <c r="J142" i="5"/>
  <c r="K142" i="5"/>
  <c r="R142" i="5"/>
  <c r="S142" i="5"/>
  <c r="H143" i="5"/>
  <c r="J143" i="5"/>
  <c r="K143" i="5"/>
  <c r="R143" i="5"/>
  <c r="S143" i="5"/>
  <c r="H144" i="5"/>
  <c r="J144" i="5"/>
  <c r="K144" i="5"/>
  <c r="R144" i="5"/>
  <c r="S144" i="5"/>
  <c r="H145" i="5"/>
  <c r="J145" i="5"/>
  <c r="K145" i="5"/>
  <c r="R145" i="5"/>
  <c r="S145" i="5"/>
  <c r="H146" i="5"/>
  <c r="J146" i="5"/>
  <c r="K146" i="5"/>
  <c r="R146" i="5"/>
  <c r="S146" i="5"/>
  <c r="H147" i="5"/>
  <c r="J147" i="5"/>
  <c r="K147" i="5"/>
  <c r="R147" i="5"/>
  <c r="S147" i="5"/>
  <c r="H148" i="5"/>
  <c r="J148" i="5"/>
  <c r="K148" i="5"/>
  <c r="R148" i="5"/>
  <c r="S148" i="5"/>
  <c r="H149" i="5"/>
  <c r="J149" i="5"/>
  <c r="K149" i="5"/>
  <c r="R149" i="5"/>
  <c r="S149" i="5"/>
  <c r="H150" i="5"/>
  <c r="J150" i="5"/>
  <c r="K150" i="5"/>
  <c r="R150" i="5"/>
  <c r="S150" i="5"/>
  <c r="H151" i="5"/>
  <c r="J151" i="5"/>
  <c r="K151" i="5"/>
  <c r="R151" i="5"/>
  <c r="S151" i="5"/>
  <c r="H152" i="5"/>
  <c r="J152" i="5"/>
  <c r="K152" i="5"/>
  <c r="R152" i="5"/>
  <c r="S152" i="5"/>
  <c r="H153" i="5"/>
  <c r="J153" i="5"/>
  <c r="K153" i="5"/>
  <c r="R153" i="5"/>
  <c r="S153" i="5"/>
  <c r="H154" i="5"/>
  <c r="J154" i="5"/>
  <c r="K154" i="5"/>
  <c r="R154" i="5"/>
  <c r="S154" i="5"/>
  <c r="H155" i="5"/>
  <c r="J155" i="5"/>
  <c r="K155" i="5"/>
  <c r="R155" i="5"/>
  <c r="S155" i="5"/>
  <c r="H156" i="5"/>
  <c r="J156" i="5"/>
  <c r="K156" i="5"/>
  <c r="R156" i="5"/>
  <c r="S156" i="5"/>
  <c r="H157" i="5"/>
  <c r="J157" i="5"/>
  <c r="K157" i="5"/>
  <c r="R157" i="5"/>
  <c r="S157" i="5"/>
  <c r="H158" i="5"/>
  <c r="J158" i="5"/>
  <c r="K158" i="5"/>
  <c r="R158" i="5"/>
  <c r="S158" i="5"/>
  <c r="H159" i="5"/>
  <c r="J159" i="5"/>
  <c r="K159" i="5"/>
  <c r="R159" i="5"/>
  <c r="S159" i="5"/>
  <c r="H160" i="5"/>
  <c r="J160" i="5"/>
  <c r="K160" i="5"/>
  <c r="R160" i="5"/>
  <c r="S160" i="5"/>
  <c r="H161" i="5"/>
  <c r="J161" i="5"/>
  <c r="K161" i="5"/>
  <c r="R161" i="5"/>
  <c r="S161" i="5"/>
  <c r="H162" i="5"/>
  <c r="J162" i="5"/>
  <c r="K162" i="5"/>
  <c r="R162" i="5"/>
  <c r="S162" i="5"/>
  <c r="H163" i="5"/>
  <c r="J163" i="5"/>
  <c r="K163" i="5"/>
  <c r="R163" i="5"/>
  <c r="S163" i="5"/>
  <c r="H164" i="5"/>
  <c r="J164" i="5"/>
  <c r="K164" i="5"/>
  <c r="R164" i="5"/>
  <c r="S164" i="5"/>
  <c r="H165" i="5"/>
  <c r="J165" i="5"/>
  <c r="K165" i="5"/>
  <c r="R165" i="5"/>
  <c r="S165" i="5"/>
  <c r="H166" i="5"/>
  <c r="J166" i="5"/>
  <c r="K166" i="5"/>
  <c r="R166" i="5"/>
  <c r="S166" i="5"/>
  <c r="H167" i="5"/>
  <c r="J167" i="5"/>
  <c r="K167" i="5"/>
  <c r="R167" i="5"/>
  <c r="S167" i="5"/>
  <c r="H168" i="5"/>
  <c r="J168" i="5"/>
  <c r="K168" i="5"/>
  <c r="R168" i="5"/>
  <c r="S168" i="5"/>
  <c r="H169" i="5"/>
  <c r="J169" i="5"/>
  <c r="K169" i="5"/>
  <c r="R169" i="5"/>
  <c r="S169" i="5"/>
  <c r="H170" i="5"/>
  <c r="J170" i="5"/>
  <c r="K170" i="5"/>
  <c r="R170" i="5"/>
  <c r="S170" i="5"/>
  <c r="H171" i="5"/>
  <c r="J171" i="5"/>
  <c r="K171" i="5"/>
  <c r="R171" i="5"/>
  <c r="S171" i="5"/>
  <c r="H172" i="5"/>
  <c r="J172" i="5"/>
  <c r="K172" i="5"/>
  <c r="R172" i="5"/>
  <c r="S172" i="5"/>
  <c r="H173" i="5"/>
  <c r="J173" i="5"/>
  <c r="K173" i="5"/>
  <c r="R173" i="5"/>
  <c r="S173" i="5"/>
  <c r="H174" i="5"/>
  <c r="J174" i="5"/>
  <c r="K174" i="5"/>
  <c r="R174" i="5"/>
  <c r="S174" i="5"/>
  <c r="H175" i="5"/>
  <c r="J175" i="5"/>
  <c r="K175" i="5"/>
  <c r="R175" i="5"/>
  <c r="S175" i="5"/>
  <c r="H176" i="5"/>
  <c r="J176" i="5"/>
  <c r="K176" i="5"/>
  <c r="R176" i="5"/>
  <c r="S176" i="5"/>
  <c r="H177" i="5"/>
  <c r="J177" i="5"/>
  <c r="K177" i="5"/>
  <c r="R177" i="5"/>
  <c r="S177" i="5"/>
  <c r="H178" i="5"/>
  <c r="J178" i="5"/>
  <c r="K178" i="5"/>
  <c r="R178" i="5"/>
  <c r="S178" i="5"/>
  <c r="H179" i="5"/>
  <c r="J179" i="5"/>
  <c r="K179" i="5"/>
  <c r="R179" i="5"/>
  <c r="S179" i="5"/>
  <c r="H180" i="5"/>
  <c r="J180" i="5"/>
  <c r="K180" i="5"/>
  <c r="R180" i="5"/>
  <c r="S180" i="5"/>
  <c r="H181" i="5"/>
  <c r="J181" i="5"/>
  <c r="K181" i="5"/>
  <c r="R181" i="5"/>
  <c r="S181" i="5"/>
  <c r="H182" i="5"/>
  <c r="J182" i="5"/>
  <c r="K182" i="5"/>
  <c r="R182" i="5"/>
  <c r="S182" i="5"/>
  <c r="H183" i="5"/>
  <c r="J183" i="5"/>
  <c r="K183" i="5"/>
  <c r="R183" i="5"/>
  <c r="S183" i="5"/>
  <c r="H184" i="5"/>
  <c r="J184" i="5"/>
  <c r="K184" i="5"/>
  <c r="R184" i="5"/>
  <c r="S184" i="5"/>
  <c r="H185" i="5"/>
  <c r="J185" i="5"/>
  <c r="K185" i="5"/>
  <c r="R185" i="5"/>
  <c r="S185" i="5"/>
  <c r="H186" i="5"/>
  <c r="J186" i="5"/>
  <c r="K186" i="5"/>
  <c r="R186" i="5"/>
  <c r="S186" i="5"/>
  <c r="H187" i="5"/>
  <c r="J187" i="5"/>
  <c r="K187" i="5"/>
  <c r="R187" i="5"/>
  <c r="S187" i="5"/>
  <c r="H188" i="5"/>
  <c r="J188" i="5"/>
  <c r="K188" i="5"/>
  <c r="R188" i="5"/>
  <c r="S188" i="5"/>
  <c r="H189" i="5"/>
  <c r="J189" i="5"/>
  <c r="K189" i="5"/>
  <c r="R189" i="5"/>
  <c r="S189" i="5"/>
  <c r="H190" i="5"/>
  <c r="J190" i="5"/>
  <c r="K190" i="5"/>
  <c r="R190" i="5"/>
  <c r="S190" i="5"/>
  <c r="H191" i="5"/>
  <c r="J191" i="5"/>
  <c r="K191" i="5"/>
  <c r="R191" i="5"/>
  <c r="S191" i="5"/>
  <c r="H192" i="5"/>
  <c r="J192" i="5"/>
  <c r="K192" i="5"/>
  <c r="R192" i="5"/>
  <c r="S192" i="5"/>
  <c r="H193" i="5"/>
  <c r="J193" i="5"/>
  <c r="K193" i="5"/>
  <c r="R193" i="5"/>
  <c r="S193" i="5"/>
  <c r="H194" i="5"/>
  <c r="J194" i="5"/>
  <c r="K194" i="5"/>
  <c r="R194" i="5"/>
  <c r="S194" i="5"/>
  <c r="H195" i="5"/>
  <c r="J195" i="5"/>
  <c r="K195" i="5"/>
  <c r="R195" i="5"/>
  <c r="S195" i="5"/>
  <c r="H196" i="5"/>
  <c r="J196" i="5"/>
  <c r="K196" i="5"/>
  <c r="R196" i="5"/>
  <c r="S196" i="5"/>
  <c r="H197" i="5"/>
  <c r="J197" i="5"/>
  <c r="K197" i="5"/>
  <c r="R197" i="5"/>
  <c r="S197" i="5"/>
  <c r="H198" i="5"/>
  <c r="J198" i="5"/>
  <c r="K198" i="5"/>
  <c r="R198" i="5"/>
  <c r="S198" i="5"/>
  <c r="H199" i="5"/>
  <c r="J199" i="5"/>
  <c r="K199" i="5"/>
  <c r="R199" i="5"/>
  <c r="S199" i="5"/>
  <c r="H200" i="5"/>
  <c r="J200" i="5"/>
  <c r="K200" i="5"/>
  <c r="R200" i="5"/>
  <c r="S200" i="5"/>
  <c r="H201" i="5"/>
  <c r="J201" i="5"/>
  <c r="K201" i="5"/>
  <c r="R201" i="5"/>
  <c r="S201" i="5"/>
  <c r="H202" i="5"/>
  <c r="J202" i="5"/>
  <c r="K202" i="5"/>
  <c r="R202" i="5"/>
  <c r="S202" i="5"/>
  <c r="H203" i="5"/>
  <c r="J203" i="5"/>
  <c r="K203" i="5"/>
  <c r="R203" i="5"/>
  <c r="S203" i="5"/>
  <c r="H204" i="5"/>
  <c r="J204" i="5"/>
  <c r="K204" i="5"/>
  <c r="R204" i="5"/>
  <c r="S204" i="5"/>
  <c r="H205" i="5"/>
  <c r="J205" i="5"/>
  <c r="K205" i="5"/>
  <c r="R205" i="5"/>
  <c r="S205" i="5"/>
  <c r="H206" i="5"/>
  <c r="J206" i="5"/>
  <c r="K206" i="5"/>
  <c r="R206" i="5"/>
  <c r="S206" i="5"/>
  <c r="H207" i="5"/>
  <c r="J207" i="5"/>
  <c r="K207" i="5"/>
  <c r="R207" i="5"/>
  <c r="S207" i="5"/>
  <c r="H208" i="5"/>
  <c r="J208" i="5"/>
  <c r="K208" i="5"/>
  <c r="R208" i="5"/>
  <c r="S208" i="5"/>
  <c r="H209" i="5"/>
  <c r="J209" i="5"/>
  <c r="K209" i="5"/>
  <c r="R209" i="5"/>
  <c r="S209" i="5"/>
  <c r="H210" i="5"/>
  <c r="J210" i="5"/>
  <c r="K210" i="5"/>
  <c r="R210" i="5"/>
  <c r="S210" i="5"/>
  <c r="H211" i="5"/>
  <c r="J211" i="5"/>
  <c r="K211" i="5"/>
  <c r="R211" i="5"/>
  <c r="S211" i="5"/>
  <c r="H212" i="5"/>
  <c r="J212" i="5"/>
  <c r="K212" i="5"/>
  <c r="R212" i="5"/>
  <c r="S212" i="5"/>
  <c r="H213" i="5"/>
  <c r="J213" i="5"/>
  <c r="K213" i="5"/>
  <c r="R213" i="5"/>
  <c r="S213" i="5"/>
  <c r="H214" i="5"/>
  <c r="J214" i="5"/>
  <c r="K214" i="5"/>
  <c r="R214" i="5"/>
  <c r="S214" i="5"/>
  <c r="H215" i="5"/>
  <c r="J215" i="5"/>
  <c r="K215" i="5"/>
  <c r="R215" i="5"/>
  <c r="S215" i="5"/>
  <c r="H216" i="5"/>
  <c r="J216" i="5"/>
  <c r="K216" i="5"/>
  <c r="R216" i="5"/>
  <c r="S216" i="5"/>
  <c r="H217" i="5"/>
  <c r="J217" i="5"/>
  <c r="K217" i="5"/>
  <c r="R217" i="5"/>
  <c r="S217" i="5"/>
  <c r="H218" i="5"/>
  <c r="J218" i="5"/>
  <c r="K218" i="5"/>
  <c r="R218" i="5"/>
  <c r="S218" i="5"/>
  <c r="H219" i="5"/>
  <c r="J219" i="5"/>
  <c r="K219" i="5"/>
  <c r="R219" i="5"/>
  <c r="S219" i="5"/>
  <c r="H220" i="5"/>
  <c r="J220" i="5"/>
  <c r="K220" i="5"/>
  <c r="R220" i="5"/>
  <c r="S220" i="5"/>
  <c r="H221" i="5"/>
  <c r="J221" i="5"/>
  <c r="K221" i="5"/>
  <c r="R221" i="5"/>
  <c r="S221" i="5"/>
  <c r="H222" i="5"/>
  <c r="J222" i="5"/>
  <c r="K222" i="5"/>
  <c r="R222" i="5"/>
  <c r="S222" i="5"/>
  <c r="H223" i="5"/>
  <c r="J223" i="5"/>
  <c r="K223" i="5"/>
  <c r="R223" i="5"/>
  <c r="S223" i="5"/>
  <c r="H224" i="5"/>
  <c r="J224" i="5"/>
  <c r="K224" i="5"/>
  <c r="R224" i="5"/>
  <c r="S224" i="5"/>
  <c r="H225" i="5"/>
  <c r="J225" i="5"/>
  <c r="K225" i="5"/>
  <c r="R225" i="5"/>
  <c r="S225" i="5"/>
  <c r="H226" i="5"/>
  <c r="J226" i="5"/>
  <c r="K226" i="5"/>
  <c r="R226" i="5"/>
  <c r="S226" i="5"/>
  <c r="H227" i="5"/>
  <c r="J227" i="5"/>
  <c r="K227" i="5"/>
  <c r="R227" i="5"/>
  <c r="S227" i="5"/>
  <c r="H228" i="5"/>
  <c r="J228" i="5"/>
  <c r="K228" i="5"/>
  <c r="R228" i="5"/>
  <c r="S228" i="5"/>
  <c r="H229" i="5"/>
  <c r="J229" i="5"/>
  <c r="K229" i="5"/>
  <c r="R229" i="5"/>
  <c r="S229" i="5"/>
  <c r="H230" i="5"/>
  <c r="J230" i="5"/>
  <c r="K230" i="5"/>
  <c r="R230" i="5"/>
  <c r="S230" i="5"/>
  <c r="H231" i="5"/>
  <c r="J231" i="5"/>
  <c r="K231" i="5"/>
  <c r="R231" i="5"/>
  <c r="S231" i="5"/>
  <c r="H232" i="5"/>
  <c r="J232" i="5"/>
  <c r="K232" i="5"/>
  <c r="R232" i="5"/>
  <c r="S232" i="5"/>
  <c r="H233" i="5"/>
  <c r="J233" i="5"/>
  <c r="K233" i="5"/>
  <c r="R233" i="5"/>
  <c r="S233" i="5"/>
  <c r="H234" i="5"/>
  <c r="J234" i="5"/>
  <c r="K234" i="5"/>
  <c r="R234" i="5"/>
  <c r="S234" i="5"/>
  <c r="H235" i="5"/>
  <c r="J235" i="5"/>
  <c r="K235" i="5"/>
  <c r="R235" i="5"/>
  <c r="S235" i="5"/>
  <c r="H236" i="5"/>
  <c r="J236" i="5"/>
  <c r="K236" i="5"/>
  <c r="R236" i="5"/>
  <c r="S236" i="5"/>
  <c r="H237" i="5"/>
  <c r="J237" i="5"/>
  <c r="K237" i="5"/>
  <c r="R237" i="5"/>
  <c r="S237" i="5"/>
  <c r="H238" i="5"/>
  <c r="J238" i="5"/>
  <c r="K238" i="5"/>
  <c r="R238" i="5"/>
  <c r="S238" i="5"/>
  <c r="H239" i="5"/>
  <c r="J239" i="5"/>
  <c r="K239" i="5"/>
  <c r="R239" i="5"/>
  <c r="S239" i="5"/>
  <c r="H240" i="5"/>
  <c r="J240" i="5"/>
  <c r="K240" i="5"/>
  <c r="R240" i="5"/>
  <c r="S240" i="5"/>
  <c r="H241" i="5"/>
  <c r="J241" i="5"/>
  <c r="K241" i="5"/>
  <c r="R241" i="5"/>
  <c r="S241" i="5"/>
  <c r="H242" i="5"/>
  <c r="J242" i="5"/>
  <c r="K242" i="5"/>
  <c r="R242" i="5"/>
  <c r="S242" i="5"/>
  <c r="H243" i="5"/>
  <c r="J243" i="5"/>
  <c r="K243" i="5"/>
  <c r="R243" i="5"/>
  <c r="S243" i="5"/>
  <c r="H244" i="5"/>
  <c r="J244" i="5"/>
  <c r="K244" i="5"/>
  <c r="R244" i="5"/>
  <c r="S244" i="5"/>
  <c r="H245" i="5"/>
  <c r="J245" i="5"/>
  <c r="K245" i="5"/>
  <c r="R245" i="5"/>
  <c r="S245" i="5"/>
  <c r="H246" i="5"/>
  <c r="J246" i="5"/>
  <c r="K246" i="5"/>
  <c r="R246" i="5"/>
  <c r="S246" i="5"/>
  <c r="H247" i="5"/>
  <c r="J247" i="5"/>
  <c r="K247" i="5"/>
  <c r="R247" i="5"/>
  <c r="S247" i="5"/>
  <c r="H248" i="5"/>
  <c r="J248" i="5"/>
  <c r="K248" i="5"/>
  <c r="R248" i="5"/>
  <c r="S248" i="5"/>
  <c r="H249" i="5"/>
  <c r="J249" i="5"/>
  <c r="K249" i="5"/>
  <c r="R249" i="5"/>
  <c r="S249" i="5"/>
  <c r="H250" i="5"/>
  <c r="J250" i="5"/>
  <c r="K250" i="5"/>
  <c r="R250" i="5"/>
  <c r="S250" i="5"/>
  <c r="H251" i="5"/>
  <c r="J251" i="5"/>
  <c r="K251" i="5"/>
  <c r="R251" i="5"/>
  <c r="S251" i="5"/>
  <c r="H252" i="5"/>
  <c r="J252" i="5"/>
  <c r="K252" i="5"/>
  <c r="R252" i="5"/>
  <c r="S252" i="5"/>
  <c r="H253" i="5"/>
  <c r="J253" i="5"/>
  <c r="K253" i="5"/>
  <c r="R253" i="5"/>
  <c r="S253" i="5"/>
  <c r="H254" i="5"/>
  <c r="J254" i="5"/>
  <c r="K254" i="5"/>
  <c r="R254" i="5"/>
  <c r="S254" i="5"/>
  <c r="H255" i="5"/>
  <c r="J255" i="5"/>
  <c r="K255" i="5"/>
  <c r="R255" i="5"/>
  <c r="S255" i="5"/>
  <c r="H256" i="5"/>
  <c r="J256" i="5"/>
  <c r="K256" i="5"/>
  <c r="R256" i="5"/>
  <c r="S256" i="5"/>
  <c r="H257" i="5"/>
  <c r="J257" i="5"/>
  <c r="K257" i="5"/>
  <c r="R257" i="5"/>
  <c r="S257" i="5"/>
  <c r="H258" i="5"/>
  <c r="J258" i="5"/>
  <c r="K258" i="5"/>
  <c r="R258" i="5"/>
  <c r="S258" i="5"/>
  <c r="H259" i="5"/>
  <c r="J259" i="5"/>
  <c r="K259" i="5"/>
  <c r="R259" i="5"/>
  <c r="S259" i="5"/>
  <c r="H260" i="5"/>
  <c r="J260" i="5"/>
  <c r="K260" i="5"/>
  <c r="R260" i="5"/>
  <c r="S260" i="5"/>
  <c r="H261" i="5"/>
  <c r="J261" i="5"/>
  <c r="K261" i="5"/>
  <c r="R261" i="5"/>
  <c r="S261" i="5"/>
  <c r="H262" i="5"/>
  <c r="J262" i="5"/>
  <c r="K262" i="5"/>
  <c r="R262" i="5"/>
  <c r="S262" i="5"/>
  <c r="H263" i="5"/>
  <c r="J263" i="5"/>
  <c r="K263" i="5"/>
  <c r="R263" i="5"/>
  <c r="S263" i="5"/>
  <c r="H264" i="5"/>
  <c r="J264" i="5"/>
  <c r="K264" i="5"/>
  <c r="R264" i="5"/>
  <c r="S264" i="5"/>
  <c r="H265" i="5"/>
  <c r="J265" i="5"/>
  <c r="K265" i="5"/>
  <c r="R265" i="5"/>
  <c r="S265" i="5"/>
  <c r="H266" i="5"/>
  <c r="J266" i="5"/>
  <c r="K266" i="5"/>
  <c r="R266" i="5"/>
  <c r="S266" i="5"/>
  <c r="X27" i="4"/>
  <c r="X28" i="4"/>
  <c r="X29" i="4"/>
  <c r="X30" i="4"/>
  <c r="X31" i="4"/>
  <c r="X32" i="4"/>
  <c r="X33" i="4"/>
  <c r="X34" i="4"/>
  <c r="X35" i="4"/>
  <c r="X36" i="4"/>
  <c r="X37" i="4"/>
  <c r="X38" i="4"/>
  <c r="X39" i="4"/>
  <c r="X40" i="4"/>
  <c r="X41" i="4"/>
  <c r="X42" i="4"/>
  <c r="X43" i="4"/>
  <c r="X44" i="4"/>
  <c r="X45" i="4"/>
  <c r="X46" i="4"/>
  <c r="X47" i="4"/>
  <c r="X48" i="4"/>
  <c r="X49" i="4"/>
  <c r="X50" i="4"/>
  <c r="X51" i="4"/>
  <c r="X52" i="4"/>
  <c r="X53" i="4"/>
  <c r="X54" i="4"/>
  <c r="X55" i="4"/>
  <c r="X56" i="4"/>
  <c r="X57" i="4"/>
  <c r="X58" i="4"/>
  <c r="X59" i="4"/>
  <c r="X60" i="4"/>
  <c r="X61" i="4"/>
  <c r="X62" i="4"/>
  <c r="X63" i="4"/>
  <c r="X64" i="4"/>
  <c r="X65" i="4"/>
  <c r="X66" i="4"/>
  <c r="X67" i="4"/>
  <c r="X68" i="4"/>
  <c r="X69" i="4"/>
  <c r="X70" i="4"/>
  <c r="X71" i="4"/>
  <c r="X72" i="4"/>
  <c r="X73" i="4"/>
  <c r="X74" i="4"/>
  <c r="X75" i="4"/>
  <c r="X76" i="4"/>
  <c r="X77" i="4"/>
  <c r="X78" i="4"/>
  <c r="X79" i="4"/>
  <c r="X80" i="4"/>
  <c r="X81" i="4"/>
  <c r="X82" i="4"/>
  <c r="X83" i="4"/>
  <c r="X84" i="4"/>
  <c r="X85" i="4"/>
  <c r="X86" i="4"/>
  <c r="X87" i="4"/>
  <c r="X88" i="4"/>
  <c r="X89" i="4"/>
  <c r="X90" i="4"/>
  <c r="X91" i="4"/>
  <c r="X92" i="4"/>
  <c r="X93" i="4"/>
  <c r="X94" i="4"/>
  <c r="X95" i="4"/>
  <c r="X96" i="4"/>
  <c r="X97" i="4"/>
  <c r="X98" i="4"/>
  <c r="X99" i="4"/>
  <c r="X100" i="4"/>
  <c r="X101" i="4"/>
  <c r="X102" i="4"/>
  <c r="X103" i="4"/>
  <c r="X104" i="4"/>
  <c r="X105" i="4"/>
  <c r="X106" i="4"/>
  <c r="J109" i="1"/>
  <c r="G109" i="1"/>
  <c r="F109" i="1"/>
  <c r="E109" i="1"/>
  <c r="D109" i="1"/>
  <c r="C109" i="1"/>
  <c r="J108" i="1"/>
  <c r="G108" i="1"/>
  <c r="F108" i="1"/>
  <c r="E108" i="1"/>
  <c r="D108" i="1"/>
  <c r="C108" i="1"/>
  <c r="B26" i="12"/>
  <c r="V26" i="12" s="1"/>
  <c r="A211" i="1"/>
  <c r="C211" i="1" s="1"/>
  <c r="B211" i="1"/>
  <c r="A212" i="1"/>
  <c r="E212" i="1" s="1"/>
  <c r="B212" i="1"/>
  <c r="A213" i="1"/>
  <c r="C213" i="1" s="1"/>
  <c r="B213" i="1"/>
  <c r="A214" i="1"/>
  <c r="C214" i="1" s="1"/>
  <c r="B214" i="1"/>
  <c r="A215" i="1"/>
  <c r="C215" i="1" s="1"/>
  <c r="B215" i="1"/>
  <c r="A216" i="1"/>
  <c r="D216" i="1" s="1"/>
  <c r="B216" i="1"/>
  <c r="A217" i="1"/>
  <c r="C217" i="1" s="1"/>
  <c r="B217" i="1"/>
  <c r="A218" i="1"/>
  <c r="C218" i="1" s="1"/>
  <c r="B218" i="1"/>
  <c r="A219" i="1"/>
  <c r="C219" i="1" s="1"/>
  <c r="B219" i="1"/>
  <c r="A220" i="1"/>
  <c r="E220" i="1" s="1"/>
  <c r="B220" i="1"/>
  <c r="D203" i="1" l="1"/>
  <c r="D191" i="1"/>
  <c r="D179" i="1"/>
  <c r="D167" i="1"/>
  <c r="D155" i="1"/>
  <c r="D143" i="1"/>
  <c r="E138" i="1"/>
  <c r="D210" i="1"/>
  <c r="E205" i="1"/>
  <c r="D198" i="1"/>
  <c r="E193" i="1"/>
  <c r="D186" i="1"/>
  <c r="E181" i="1"/>
  <c r="D174" i="1"/>
  <c r="E169" i="1"/>
  <c r="D162" i="1"/>
  <c r="E157" i="1"/>
  <c r="D150" i="1"/>
  <c r="E145" i="1"/>
  <c r="D138" i="1"/>
  <c r="E204" i="1"/>
  <c r="E192" i="1"/>
  <c r="E180" i="1"/>
  <c r="E168" i="1"/>
  <c r="E156" i="1"/>
  <c r="E144" i="1"/>
  <c r="D204" i="1"/>
  <c r="E187" i="1"/>
  <c r="D180" i="1"/>
  <c r="E163" i="1"/>
  <c r="D156" i="1"/>
  <c r="E151" i="1"/>
  <c r="E206" i="1"/>
  <c r="D199" i="1"/>
  <c r="E194" i="1"/>
  <c r="C192" i="1"/>
  <c r="D187" i="1"/>
  <c r="E182" i="1"/>
  <c r="D175" i="1"/>
  <c r="E170" i="1"/>
  <c r="C168" i="1"/>
  <c r="D163" i="1"/>
  <c r="E158" i="1"/>
  <c r="D151" i="1"/>
  <c r="E146" i="1"/>
  <c r="C144" i="1"/>
  <c r="D139" i="1"/>
  <c r="E199" i="1"/>
  <c r="E175" i="1"/>
  <c r="E139" i="1"/>
  <c r="O130" i="13"/>
  <c r="L226" i="13"/>
  <c r="L224" i="13"/>
  <c r="L178" i="13"/>
  <c r="L176" i="13"/>
  <c r="J226" i="13"/>
  <c r="J224" i="13"/>
  <c r="O217" i="13"/>
  <c r="O215" i="13"/>
  <c r="O186" i="13"/>
  <c r="J178" i="13"/>
  <c r="J176" i="13"/>
  <c r="O169" i="13"/>
  <c r="O167" i="13"/>
  <c r="O138" i="13"/>
  <c r="J130" i="13"/>
  <c r="J128" i="13"/>
  <c r="O121" i="13"/>
  <c r="O119" i="13"/>
  <c r="O128" i="13"/>
  <c r="L292" i="13"/>
  <c r="O296" i="13"/>
  <c r="L294" i="13"/>
  <c r="J292" i="13"/>
  <c r="L279" i="13"/>
  <c r="L277" i="13"/>
  <c r="L275" i="13"/>
  <c r="O270" i="13"/>
  <c r="O238" i="13"/>
  <c r="O236" i="13"/>
  <c r="L234" i="13"/>
  <c r="O232" i="13"/>
  <c r="L217" i="13"/>
  <c r="L215" i="13"/>
  <c r="L209" i="13"/>
  <c r="O190" i="13"/>
  <c r="O188" i="13"/>
  <c r="L186" i="13"/>
  <c r="O184" i="13"/>
  <c r="L169" i="13"/>
  <c r="L167" i="13"/>
  <c r="L161" i="13"/>
  <c r="O142" i="13"/>
  <c r="O140" i="13"/>
  <c r="L138" i="13"/>
  <c r="O136" i="13"/>
  <c r="L121" i="13"/>
  <c r="L119" i="13"/>
  <c r="L113" i="13"/>
  <c r="O273" i="13"/>
  <c r="O234" i="13"/>
  <c r="J279" i="13"/>
  <c r="J277" i="13"/>
  <c r="J275" i="13"/>
  <c r="L270" i="13"/>
  <c r="L261" i="13"/>
  <c r="L238" i="13"/>
  <c r="L236" i="13"/>
  <c r="L232" i="13"/>
  <c r="J209" i="13"/>
  <c r="L190" i="13"/>
  <c r="L188" i="13"/>
  <c r="L184" i="13"/>
  <c r="J161" i="13"/>
  <c r="L142" i="13"/>
  <c r="L140" i="13"/>
  <c r="L136" i="13"/>
  <c r="J113" i="13"/>
  <c r="O294" i="13"/>
  <c r="L273" i="13"/>
  <c r="O306" i="13"/>
  <c r="J304" i="13"/>
  <c r="O298" i="13"/>
  <c r="L296" i="13"/>
  <c r="L305" i="13"/>
  <c r="J302" i="13"/>
  <c r="L302" i="13"/>
  <c r="L300" i="13"/>
  <c r="O300" i="13"/>
  <c r="O261" i="13"/>
  <c r="L257" i="13"/>
  <c r="J254" i="13"/>
  <c r="L254" i="13"/>
  <c r="L252" i="13"/>
  <c r="O252" i="13"/>
  <c r="J242" i="13"/>
  <c r="L242" i="13"/>
  <c r="O242" i="13"/>
  <c r="L240" i="13"/>
  <c r="O240" i="13"/>
  <c r="J230" i="13"/>
  <c r="L230" i="13"/>
  <c r="O230" i="13"/>
  <c r="L228" i="13"/>
  <c r="O228" i="13"/>
  <c r="J218" i="13"/>
  <c r="L218" i="13"/>
  <c r="O218" i="13"/>
  <c r="L216" i="13"/>
  <c r="O216" i="13"/>
  <c r="J206" i="13"/>
  <c r="L206" i="13"/>
  <c r="O206" i="13"/>
  <c r="L204" i="13"/>
  <c r="O204" i="13"/>
  <c r="J194" i="13"/>
  <c r="L194" i="13"/>
  <c r="O194" i="13"/>
  <c r="L192" i="13"/>
  <c r="O192" i="13"/>
  <c r="J182" i="13"/>
  <c r="L182" i="13"/>
  <c r="O182" i="13"/>
  <c r="L180" i="13"/>
  <c r="O180" i="13"/>
  <c r="J170" i="13"/>
  <c r="L170" i="13"/>
  <c r="O170" i="13"/>
  <c r="L168" i="13"/>
  <c r="O168" i="13"/>
  <c r="J158" i="13"/>
  <c r="L158" i="13"/>
  <c r="O158" i="13"/>
  <c r="L156" i="13"/>
  <c r="O156" i="13"/>
  <c r="J146" i="13"/>
  <c r="L146" i="13"/>
  <c r="O146" i="13"/>
  <c r="L144" i="13"/>
  <c r="O144" i="13"/>
  <c r="J134" i="13"/>
  <c r="L134" i="13"/>
  <c r="O134" i="13"/>
  <c r="L132" i="13"/>
  <c r="O132" i="13"/>
  <c r="J122" i="13"/>
  <c r="L122" i="13"/>
  <c r="O122" i="13"/>
  <c r="L120" i="13"/>
  <c r="O120" i="13"/>
  <c r="J110" i="13"/>
  <c r="L110" i="13"/>
  <c r="O110" i="13"/>
  <c r="L108" i="13"/>
  <c r="O108" i="13"/>
  <c r="L264" i="13"/>
  <c r="O264" i="13"/>
  <c r="O274" i="13"/>
  <c r="O231" i="13"/>
  <c r="O207" i="13"/>
  <c r="O183" i="13"/>
  <c r="O159" i="13"/>
  <c r="O135" i="13"/>
  <c r="O111" i="13"/>
  <c r="O297" i="13"/>
  <c r="L288" i="13"/>
  <c r="O288" i="13"/>
  <c r="L274" i="13"/>
  <c r="O272" i="13"/>
  <c r="O268" i="13"/>
  <c r="L231" i="13"/>
  <c r="L183" i="13"/>
  <c r="L159" i="13"/>
  <c r="L135" i="13"/>
  <c r="L123" i="13"/>
  <c r="J293" i="13"/>
  <c r="O291" i="13"/>
  <c r="L272" i="13"/>
  <c r="L268" i="13"/>
  <c r="J207" i="13"/>
  <c r="J111" i="13"/>
  <c r="J264" i="13"/>
  <c r="O262" i="13"/>
  <c r="O304" i="13"/>
  <c r="J291" i="13"/>
  <c r="O285" i="13"/>
  <c r="L281" i="13"/>
  <c r="J278" i="13"/>
  <c r="L278" i="13"/>
  <c r="L276" i="13"/>
  <c r="O276" i="13"/>
  <c r="L262" i="13"/>
  <c r="O260" i="13"/>
  <c r="O256" i="13"/>
  <c r="J247" i="13"/>
  <c r="L247" i="13"/>
  <c r="O247" i="13"/>
  <c r="J235" i="13"/>
  <c r="L235" i="13"/>
  <c r="O235" i="13"/>
  <c r="J223" i="13"/>
  <c r="L223" i="13"/>
  <c r="O223" i="13"/>
  <c r="J211" i="13"/>
  <c r="L211" i="13"/>
  <c r="O211" i="13"/>
  <c r="J199" i="13"/>
  <c r="L199" i="13"/>
  <c r="O199" i="13"/>
  <c r="J187" i="13"/>
  <c r="L187" i="13"/>
  <c r="O187" i="13"/>
  <c r="J175" i="13"/>
  <c r="L175" i="13"/>
  <c r="O175" i="13"/>
  <c r="J163" i="13"/>
  <c r="L163" i="13"/>
  <c r="O163" i="13"/>
  <c r="J151" i="13"/>
  <c r="L151" i="13"/>
  <c r="O151" i="13"/>
  <c r="J139" i="13"/>
  <c r="L139" i="13"/>
  <c r="O139" i="13"/>
  <c r="J127" i="13"/>
  <c r="L127" i="13"/>
  <c r="O127" i="13"/>
  <c r="J115" i="13"/>
  <c r="L115" i="13"/>
  <c r="O115" i="13"/>
  <c r="J266" i="13"/>
  <c r="L266" i="13"/>
  <c r="J283" i="13"/>
  <c r="L283" i="13"/>
  <c r="O283" i="13"/>
  <c r="J271" i="13"/>
  <c r="L271" i="13"/>
  <c r="O271" i="13"/>
  <c r="O243" i="13"/>
  <c r="O219" i="13"/>
  <c r="O195" i="13"/>
  <c r="O171" i="13"/>
  <c r="O147" i="13"/>
  <c r="O123" i="13"/>
  <c r="L293" i="13"/>
  <c r="J290" i="13"/>
  <c r="L290" i="13"/>
  <c r="L243" i="13"/>
  <c r="L219" i="13"/>
  <c r="L195" i="13"/>
  <c r="L171" i="13"/>
  <c r="L147" i="13"/>
  <c r="L297" i="13"/>
  <c r="J259" i="13"/>
  <c r="L259" i="13"/>
  <c r="O259" i="13"/>
  <c r="J295" i="13"/>
  <c r="L295" i="13"/>
  <c r="O295" i="13"/>
  <c r="L285" i="13"/>
  <c r="J281" i="13"/>
  <c r="J249" i="13"/>
  <c r="L249" i="13"/>
  <c r="J237" i="13"/>
  <c r="L237" i="13"/>
  <c r="J225" i="13"/>
  <c r="L225" i="13"/>
  <c r="J213" i="13"/>
  <c r="L213" i="13"/>
  <c r="J201" i="13"/>
  <c r="L201" i="13"/>
  <c r="J189" i="13"/>
  <c r="L189" i="13"/>
  <c r="J177" i="13"/>
  <c r="L177" i="13"/>
  <c r="J165" i="13"/>
  <c r="L165" i="13"/>
  <c r="J153" i="13"/>
  <c r="L153" i="13"/>
  <c r="J141" i="13"/>
  <c r="L141" i="13"/>
  <c r="J129" i="13"/>
  <c r="L129" i="13"/>
  <c r="J117" i="13"/>
  <c r="L117" i="13"/>
  <c r="V60" i="12"/>
  <c r="V96" i="12"/>
  <c r="S88" i="12"/>
  <c r="S76" i="12"/>
  <c r="S64" i="12"/>
  <c r="S60" i="12"/>
  <c r="V30" i="12"/>
  <c r="S96" i="12"/>
  <c r="V50" i="12"/>
  <c r="S30" i="12"/>
  <c r="V102" i="12"/>
  <c r="V99" i="12"/>
  <c r="V57" i="12"/>
  <c r="S53" i="12"/>
  <c r="S50" i="12"/>
  <c r="V47" i="12"/>
  <c r="V41" i="12"/>
  <c r="S57" i="12"/>
  <c r="S47" i="12"/>
  <c r="S41" i="12"/>
  <c r="S91" i="12"/>
  <c r="S79" i="12"/>
  <c r="S73" i="12"/>
  <c r="S67" i="12"/>
  <c r="S93" i="12"/>
  <c r="S81" i="12"/>
  <c r="S75" i="12"/>
  <c r="S69" i="12"/>
  <c r="V92" i="12"/>
  <c r="V86" i="12"/>
  <c r="V80" i="12"/>
  <c r="V74" i="12"/>
  <c r="V68" i="12"/>
  <c r="V62" i="12"/>
  <c r="V54" i="12"/>
  <c r="S92" i="12"/>
  <c r="S86" i="12"/>
  <c r="S80" i="12"/>
  <c r="S74" i="12"/>
  <c r="S68" i="12"/>
  <c r="S62" i="12"/>
  <c r="S54" i="12"/>
  <c r="V46" i="12"/>
  <c r="V34" i="12"/>
  <c r="V103" i="12"/>
  <c r="V100" i="12"/>
  <c r="S46" i="12"/>
  <c r="S34" i="12"/>
  <c r="S85" i="12"/>
  <c r="S100" i="12"/>
  <c r="S95" i="12"/>
  <c r="S89" i="12"/>
  <c r="S83" i="12"/>
  <c r="S77" i="12"/>
  <c r="S71" i="12"/>
  <c r="V56" i="12"/>
  <c r="V48" i="12"/>
  <c r="V36" i="12"/>
  <c r="S87" i="12"/>
  <c r="S65" i="12"/>
  <c r="S63" i="12"/>
  <c r="D218" i="1"/>
  <c r="B227" i="1"/>
  <c r="D213" i="1"/>
  <c r="D215" i="1"/>
  <c r="D219" i="1"/>
  <c r="D212" i="1"/>
  <c r="D217" i="1"/>
  <c r="D211" i="1"/>
  <c r="D220" i="1"/>
  <c r="D214" i="1"/>
  <c r="E213" i="1"/>
  <c r="E219" i="1"/>
  <c r="E218" i="1"/>
  <c r="E211" i="1"/>
  <c r="E215" i="1"/>
  <c r="E217" i="1"/>
  <c r="E216" i="1"/>
  <c r="E214" i="1"/>
  <c r="C216" i="1"/>
  <c r="C220" i="1"/>
  <c r="C212" i="1"/>
  <c r="E105" i="13"/>
  <c r="D105" i="13"/>
  <c r="C105" i="13"/>
  <c r="B105" i="13"/>
  <c r="O105" i="13" s="1"/>
  <c r="E104" i="13"/>
  <c r="D104" i="13"/>
  <c r="C104" i="13"/>
  <c r="B104" i="13"/>
  <c r="O104" i="13" s="1"/>
  <c r="E103" i="13"/>
  <c r="D103" i="13"/>
  <c r="C103" i="13"/>
  <c r="B103" i="13"/>
  <c r="O103" i="13" s="1"/>
  <c r="E102" i="13"/>
  <c r="D102" i="13"/>
  <c r="C102" i="13"/>
  <c r="B102" i="13"/>
  <c r="J102" i="13" s="1"/>
  <c r="E101" i="13"/>
  <c r="D101" i="13"/>
  <c r="C101" i="13"/>
  <c r="B101" i="13"/>
  <c r="E100" i="13"/>
  <c r="D100" i="13"/>
  <c r="C100" i="13"/>
  <c r="B100" i="13"/>
  <c r="O100" i="13" s="1"/>
  <c r="E99" i="13"/>
  <c r="D99" i="13"/>
  <c r="C99" i="13"/>
  <c r="B99" i="13"/>
  <c r="O99" i="13" s="1"/>
  <c r="E98" i="13"/>
  <c r="D98" i="13"/>
  <c r="C98" i="13"/>
  <c r="B98" i="13"/>
  <c r="L98" i="13" s="1"/>
  <c r="E97" i="13"/>
  <c r="D97" i="13"/>
  <c r="C97" i="13"/>
  <c r="B97" i="13"/>
  <c r="E96" i="13"/>
  <c r="D96" i="13"/>
  <c r="C96" i="13"/>
  <c r="B96" i="13"/>
  <c r="J96" i="13" s="1"/>
  <c r="E95" i="13"/>
  <c r="D95" i="13"/>
  <c r="C95" i="13"/>
  <c r="B95" i="13"/>
  <c r="E94" i="13"/>
  <c r="D94" i="13"/>
  <c r="C94" i="13"/>
  <c r="B94" i="13"/>
  <c r="O94" i="13" s="1"/>
  <c r="E93" i="13"/>
  <c r="D93" i="13"/>
  <c r="C93" i="13"/>
  <c r="B93" i="13"/>
  <c r="E92" i="13"/>
  <c r="D92" i="13"/>
  <c r="C92" i="13"/>
  <c r="B92" i="13"/>
  <c r="O92" i="13" s="1"/>
  <c r="E91" i="13"/>
  <c r="D91" i="13"/>
  <c r="C91" i="13"/>
  <c r="B91" i="13"/>
  <c r="O91" i="13" s="1"/>
  <c r="E90" i="13"/>
  <c r="D90" i="13"/>
  <c r="C90" i="13"/>
  <c r="B90" i="13"/>
  <c r="J90" i="13" s="1"/>
  <c r="E89" i="13"/>
  <c r="D89" i="13"/>
  <c r="C89" i="13"/>
  <c r="B89" i="13"/>
  <c r="L89" i="13" s="1"/>
  <c r="E88" i="13"/>
  <c r="D88" i="13"/>
  <c r="C88" i="13"/>
  <c r="B88" i="13"/>
  <c r="E87" i="13"/>
  <c r="D87" i="13"/>
  <c r="C87" i="13"/>
  <c r="B87" i="13"/>
  <c r="O87" i="13" s="1"/>
  <c r="E86" i="13"/>
  <c r="D86" i="13"/>
  <c r="C86" i="13"/>
  <c r="B86" i="13"/>
  <c r="E85" i="13"/>
  <c r="D85" i="13"/>
  <c r="C85" i="13"/>
  <c r="B85" i="13"/>
  <c r="O85" i="13" s="1"/>
  <c r="E84" i="13"/>
  <c r="D84" i="13"/>
  <c r="C84" i="13"/>
  <c r="B84" i="13"/>
  <c r="E83" i="13"/>
  <c r="D83" i="13"/>
  <c r="C83" i="13"/>
  <c r="B83" i="13"/>
  <c r="O83" i="13" s="1"/>
  <c r="E82" i="13"/>
  <c r="D82" i="13"/>
  <c r="C82" i="13"/>
  <c r="B82" i="13"/>
  <c r="O82" i="13" s="1"/>
  <c r="E81" i="13"/>
  <c r="D81" i="13"/>
  <c r="C81" i="13"/>
  <c r="B81" i="13"/>
  <c r="L81" i="13" s="1"/>
  <c r="E80" i="13"/>
  <c r="D80" i="13"/>
  <c r="C80" i="13"/>
  <c r="B80" i="13"/>
  <c r="O80" i="13" s="1"/>
  <c r="E79" i="13"/>
  <c r="D79" i="13"/>
  <c r="C79" i="13"/>
  <c r="B79" i="13"/>
  <c r="J79" i="13" s="1"/>
  <c r="E78" i="13"/>
  <c r="D78" i="13"/>
  <c r="C78" i="13"/>
  <c r="B78" i="13"/>
  <c r="J78" i="13" s="1"/>
  <c r="E77" i="13"/>
  <c r="D77" i="13"/>
  <c r="C77" i="13"/>
  <c r="B77" i="13"/>
  <c r="E76" i="13"/>
  <c r="D76" i="13"/>
  <c r="C76" i="13"/>
  <c r="B76" i="13"/>
  <c r="J76" i="13" s="1"/>
  <c r="E75" i="13"/>
  <c r="D75" i="13"/>
  <c r="C75" i="13"/>
  <c r="B75" i="13"/>
  <c r="O75" i="13" s="1"/>
  <c r="E74" i="13"/>
  <c r="D74" i="13"/>
  <c r="C74" i="13"/>
  <c r="B74" i="13"/>
  <c r="O74" i="13" s="1"/>
  <c r="E73" i="13"/>
  <c r="D73" i="13"/>
  <c r="C73" i="13"/>
  <c r="B73" i="13"/>
  <c r="E72" i="13"/>
  <c r="D72" i="13"/>
  <c r="C72" i="13"/>
  <c r="B72" i="13"/>
  <c r="J72" i="13" s="1"/>
  <c r="E71" i="13"/>
  <c r="D71" i="13"/>
  <c r="C71" i="13"/>
  <c r="B71" i="13"/>
  <c r="E70" i="13"/>
  <c r="D70" i="13"/>
  <c r="C70" i="13"/>
  <c r="B70" i="13"/>
  <c r="O70" i="13" s="1"/>
  <c r="E69" i="13"/>
  <c r="D69" i="13"/>
  <c r="C69" i="13"/>
  <c r="B69" i="13"/>
  <c r="L69" i="13" s="1"/>
  <c r="E68" i="13"/>
  <c r="D68" i="13"/>
  <c r="C68" i="13"/>
  <c r="B68" i="13"/>
  <c r="O68" i="13" s="1"/>
  <c r="E67" i="13"/>
  <c r="D67" i="13"/>
  <c r="C67" i="13"/>
  <c r="B67" i="13"/>
  <c r="J67" i="13" s="1"/>
  <c r="E66" i="13"/>
  <c r="D66" i="13"/>
  <c r="C66" i="13"/>
  <c r="B66" i="13"/>
  <c r="J66" i="13" s="1"/>
  <c r="E65" i="13"/>
  <c r="D65" i="13"/>
  <c r="C65" i="13"/>
  <c r="B65" i="13"/>
  <c r="L65" i="13" s="1"/>
  <c r="E64" i="13"/>
  <c r="D64" i="13"/>
  <c r="C64" i="13"/>
  <c r="B64" i="13"/>
  <c r="L64" i="13" s="1"/>
  <c r="E63" i="13"/>
  <c r="D63" i="13"/>
  <c r="C63" i="13"/>
  <c r="B63" i="13"/>
  <c r="O63" i="13" s="1"/>
  <c r="E62" i="13"/>
  <c r="D62" i="13"/>
  <c r="C62" i="13"/>
  <c r="B62" i="13"/>
  <c r="L62" i="13" s="1"/>
  <c r="E61" i="13"/>
  <c r="D61" i="13"/>
  <c r="C61" i="13"/>
  <c r="B61" i="13"/>
  <c r="E60" i="13"/>
  <c r="D60" i="13"/>
  <c r="C60" i="13"/>
  <c r="B60" i="13"/>
  <c r="L60" i="13" s="1"/>
  <c r="E59" i="13"/>
  <c r="D59" i="13"/>
  <c r="C59" i="13"/>
  <c r="B59" i="13"/>
  <c r="E58" i="13"/>
  <c r="D58" i="13"/>
  <c r="C58" i="13"/>
  <c r="B58" i="13"/>
  <c r="L58" i="13" s="1"/>
  <c r="E57" i="13"/>
  <c r="D57" i="13"/>
  <c r="C57" i="13"/>
  <c r="B57" i="13"/>
  <c r="E56" i="13"/>
  <c r="D56" i="13"/>
  <c r="C56" i="13"/>
  <c r="B56" i="13"/>
  <c r="O56" i="13" s="1"/>
  <c r="E55" i="13"/>
  <c r="D55" i="13"/>
  <c r="C55" i="13"/>
  <c r="B55" i="13"/>
  <c r="E54" i="13"/>
  <c r="D54" i="13"/>
  <c r="C54" i="13"/>
  <c r="B54" i="13"/>
  <c r="O54" i="13" s="1"/>
  <c r="E53" i="13"/>
  <c r="D53" i="13"/>
  <c r="C53" i="13"/>
  <c r="B53" i="13"/>
  <c r="E52" i="13"/>
  <c r="D52" i="13"/>
  <c r="C52" i="13"/>
  <c r="B52" i="13"/>
  <c r="O52" i="13" s="1"/>
  <c r="E51" i="13"/>
  <c r="D51" i="13"/>
  <c r="C51" i="13"/>
  <c r="B51" i="13"/>
  <c r="O51" i="13" s="1"/>
  <c r="E50" i="13"/>
  <c r="D50" i="13"/>
  <c r="C50" i="13"/>
  <c r="B50" i="13"/>
  <c r="J50" i="13" s="1"/>
  <c r="E49" i="13"/>
  <c r="D49" i="13"/>
  <c r="C49" i="13"/>
  <c r="B49" i="13"/>
  <c r="O49" i="13" s="1"/>
  <c r="E48" i="13"/>
  <c r="D48" i="13"/>
  <c r="C48" i="13"/>
  <c r="B48" i="13"/>
  <c r="E47" i="13"/>
  <c r="D47" i="13"/>
  <c r="C47" i="13"/>
  <c r="B47" i="13"/>
  <c r="O47" i="13" s="1"/>
  <c r="E46" i="13"/>
  <c r="D46" i="13"/>
  <c r="C46" i="13"/>
  <c r="B46" i="13"/>
  <c r="E45" i="13"/>
  <c r="D45" i="13"/>
  <c r="C45" i="13"/>
  <c r="B45" i="13"/>
  <c r="L45" i="13" s="1"/>
  <c r="E44" i="13"/>
  <c r="D44" i="13"/>
  <c r="C44" i="13"/>
  <c r="B44" i="13"/>
  <c r="O44" i="13" s="1"/>
  <c r="E43" i="13"/>
  <c r="D43" i="13"/>
  <c r="C43" i="13"/>
  <c r="B43" i="13"/>
  <c r="O43" i="13" s="1"/>
  <c r="E42" i="13"/>
  <c r="D42" i="13"/>
  <c r="C42" i="13"/>
  <c r="B42" i="13"/>
  <c r="J42" i="13" s="1"/>
  <c r="E41" i="13"/>
  <c r="D41" i="13"/>
  <c r="C41" i="13"/>
  <c r="B41" i="13"/>
  <c r="O41" i="13" s="1"/>
  <c r="E40" i="13"/>
  <c r="D40" i="13"/>
  <c r="C40" i="13"/>
  <c r="B40" i="13"/>
  <c r="O40" i="13" s="1"/>
  <c r="E39" i="13"/>
  <c r="D39" i="13"/>
  <c r="C39" i="13"/>
  <c r="B39" i="13"/>
  <c r="O39" i="13" s="1"/>
  <c r="E38" i="13"/>
  <c r="D38" i="13"/>
  <c r="C38" i="13"/>
  <c r="B38" i="13"/>
  <c r="L38" i="13" s="1"/>
  <c r="E37" i="13"/>
  <c r="D37" i="13"/>
  <c r="C37" i="13"/>
  <c r="B37" i="13"/>
  <c r="E36" i="13"/>
  <c r="D36" i="13"/>
  <c r="C36" i="13"/>
  <c r="B36" i="13"/>
  <c r="L36" i="13" s="1"/>
  <c r="E35" i="13"/>
  <c r="D35" i="13"/>
  <c r="C35" i="13"/>
  <c r="B35" i="13"/>
  <c r="E34" i="13"/>
  <c r="D34" i="13"/>
  <c r="C34" i="13"/>
  <c r="B34" i="13"/>
  <c r="L34" i="13" s="1"/>
  <c r="E33" i="13"/>
  <c r="D33" i="13"/>
  <c r="C33" i="13"/>
  <c r="B33" i="13"/>
  <c r="E32" i="13"/>
  <c r="D32" i="13"/>
  <c r="C32" i="13"/>
  <c r="B32" i="13"/>
  <c r="O32" i="13" s="1"/>
  <c r="E31" i="13"/>
  <c r="D31" i="13"/>
  <c r="C31" i="13"/>
  <c r="B31" i="13"/>
  <c r="E30" i="13"/>
  <c r="D30" i="13"/>
  <c r="C30" i="13"/>
  <c r="B30" i="13"/>
  <c r="J30" i="13" s="1"/>
  <c r="E29" i="13"/>
  <c r="D29" i="13"/>
  <c r="C29" i="13"/>
  <c r="B29" i="13"/>
  <c r="E28" i="13"/>
  <c r="D28" i="13"/>
  <c r="C28" i="13"/>
  <c r="B28" i="13"/>
  <c r="O28" i="13" s="1"/>
  <c r="E27" i="13"/>
  <c r="D27" i="13"/>
  <c r="C27" i="13"/>
  <c r="B27" i="13"/>
  <c r="O27" i="13" s="1"/>
  <c r="E26" i="13"/>
  <c r="D26" i="13"/>
  <c r="C26" i="13"/>
  <c r="B26" i="13"/>
  <c r="J26" i="13" s="1"/>
  <c r="E25" i="13"/>
  <c r="D25" i="13"/>
  <c r="C25" i="13"/>
  <c r="B25" i="13"/>
  <c r="O25" i="13" s="1"/>
  <c r="E24" i="13"/>
  <c r="D24" i="13"/>
  <c r="C24" i="13"/>
  <c r="B24" i="13"/>
  <c r="E23" i="13"/>
  <c r="D23" i="13"/>
  <c r="C23" i="13"/>
  <c r="B23" i="13"/>
  <c r="O23" i="13" s="1"/>
  <c r="E22" i="13"/>
  <c r="D22" i="13"/>
  <c r="C22" i="13"/>
  <c r="B22" i="13"/>
  <c r="E21" i="13"/>
  <c r="D21" i="13"/>
  <c r="C21" i="13"/>
  <c r="B21" i="13"/>
  <c r="L21" i="13" s="1"/>
  <c r="E20" i="13"/>
  <c r="D20" i="13"/>
  <c r="C20" i="13"/>
  <c r="B20" i="13"/>
  <c r="O20" i="13" s="1"/>
  <c r="E19" i="13"/>
  <c r="D19" i="13"/>
  <c r="C19" i="13"/>
  <c r="B19" i="13"/>
  <c r="L19" i="13" s="1"/>
  <c r="E18" i="13"/>
  <c r="D18" i="13"/>
  <c r="C18" i="13"/>
  <c r="B18" i="13"/>
  <c r="O18" i="13" s="1"/>
  <c r="E17" i="13"/>
  <c r="D17" i="13"/>
  <c r="C17" i="13"/>
  <c r="B17" i="13"/>
  <c r="O17" i="13" s="1"/>
  <c r="E16" i="13"/>
  <c r="D16" i="13"/>
  <c r="C16" i="13"/>
  <c r="B16" i="13"/>
  <c r="E15" i="13"/>
  <c r="D15" i="13"/>
  <c r="C15" i="13"/>
  <c r="B15" i="13"/>
  <c r="O15" i="13" s="1"/>
  <c r="E14" i="13"/>
  <c r="D14" i="13"/>
  <c r="C14" i="13"/>
  <c r="B14" i="13"/>
  <c r="L14" i="13" s="1"/>
  <c r="E13" i="13"/>
  <c r="D13" i="13"/>
  <c r="C13" i="13"/>
  <c r="B13" i="13"/>
  <c r="O13" i="13" s="1"/>
  <c r="E12" i="13"/>
  <c r="D12" i="13"/>
  <c r="C12" i="13"/>
  <c r="B12" i="13"/>
  <c r="J12" i="13" s="1"/>
  <c r="E11" i="13"/>
  <c r="D11" i="13"/>
  <c r="C11" i="13"/>
  <c r="B11" i="13"/>
  <c r="J11" i="13" s="1"/>
  <c r="E10" i="13"/>
  <c r="D10" i="13"/>
  <c r="C10" i="13"/>
  <c r="B10" i="13"/>
  <c r="L10" i="13" s="1"/>
  <c r="E9" i="13"/>
  <c r="D9" i="13"/>
  <c r="C9" i="13"/>
  <c r="B9" i="13"/>
  <c r="E8" i="13"/>
  <c r="D8" i="13"/>
  <c r="C8" i="13"/>
  <c r="B8" i="13"/>
  <c r="O8" i="13" s="1"/>
  <c r="E7" i="13"/>
  <c r="D7" i="13"/>
  <c r="C7" i="13"/>
  <c r="B7" i="13"/>
  <c r="B25" i="12"/>
  <c r="B24" i="12"/>
  <c r="B23" i="12"/>
  <c r="B22" i="12"/>
  <c r="B21" i="12"/>
  <c r="B20" i="12"/>
  <c r="V20" i="12" s="1"/>
  <c r="B19" i="12"/>
  <c r="B18" i="12"/>
  <c r="B17" i="12"/>
  <c r="B16" i="12"/>
  <c r="B15" i="12"/>
  <c r="B14" i="12"/>
  <c r="B13" i="12"/>
  <c r="B12" i="12"/>
  <c r="V12" i="12" s="1"/>
  <c r="B11" i="12"/>
  <c r="B10" i="12"/>
  <c r="B9" i="12"/>
  <c r="B8" i="12"/>
  <c r="B7" i="12"/>
  <c r="J26" i="11"/>
  <c r="H26" i="11"/>
  <c r="J25" i="11"/>
  <c r="H25" i="11"/>
  <c r="J24" i="11"/>
  <c r="H24" i="11"/>
  <c r="J23" i="11"/>
  <c r="H23" i="11"/>
  <c r="J22" i="11"/>
  <c r="H22" i="11"/>
  <c r="J21" i="11"/>
  <c r="H21" i="11"/>
  <c r="J20" i="11"/>
  <c r="H20" i="11"/>
  <c r="J19" i="11"/>
  <c r="H19" i="11"/>
  <c r="J18" i="11"/>
  <c r="H18" i="11"/>
  <c r="J17" i="11"/>
  <c r="H17" i="11"/>
  <c r="J16" i="11"/>
  <c r="H16" i="11"/>
  <c r="J15" i="11"/>
  <c r="H15" i="11"/>
  <c r="J14" i="11"/>
  <c r="H14" i="11"/>
  <c r="J13" i="11"/>
  <c r="H13" i="11"/>
  <c r="J12" i="11"/>
  <c r="H12" i="11"/>
  <c r="J11" i="11"/>
  <c r="H11" i="11"/>
  <c r="J10" i="11"/>
  <c r="H10" i="11"/>
  <c r="J9" i="11"/>
  <c r="H9" i="11"/>
  <c r="J8" i="11"/>
  <c r="H8" i="11"/>
  <c r="H7" i="11"/>
  <c r="J106" i="10"/>
  <c r="J105" i="10"/>
  <c r="J104" i="10"/>
  <c r="J103" i="10"/>
  <c r="J102" i="10"/>
  <c r="J101" i="10"/>
  <c r="J100" i="10"/>
  <c r="J99" i="10"/>
  <c r="J98" i="10"/>
  <c r="J97" i="10"/>
  <c r="J96" i="10"/>
  <c r="J95" i="10"/>
  <c r="J94" i="10"/>
  <c r="J93" i="10"/>
  <c r="J92" i="10"/>
  <c r="J91" i="10"/>
  <c r="J90" i="10"/>
  <c r="J89" i="10"/>
  <c r="J88" i="10"/>
  <c r="J87" i="10"/>
  <c r="J86" i="10"/>
  <c r="J85" i="10"/>
  <c r="J84" i="10"/>
  <c r="J83" i="10"/>
  <c r="J82" i="10"/>
  <c r="J81" i="10"/>
  <c r="J80" i="10"/>
  <c r="J79" i="10"/>
  <c r="J78" i="10"/>
  <c r="J77" i="10"/>
  <c r="J76" i="10"/>
  <c r="J75" i="10"/>
  <c r="J74" i="10"/>
  <c r="J73" i="10"/>
  <c r="J72" i="10"/>
  <c r="J71" i="10"/>
  <c r="J70" i="10"/>
  <c r="J69" i="10"/>
  <c r="J68" i="10"/>
  <c r="J67" i="10"/>
  <c r="J66" i="10"/>
  <c r="J65" i="10"/>
  <c r="J64" i="10"/>
  <c r="J63" i="10"/>
  <c r="J62" i="10"/>
  <c r="J61" i="10"/>
  <c r="J60" i="10"/>
  <c r="J59" i="10"/>
  <c r="J58" i="10"/>
  <c r="J57" i="10"/>
  <c r="J56" i="10"/>
  <c r="J55" i="10"/>
  <c r="J54" i="10"/>
  <c r="J53" i="10"/>
  <c r="J52" i="10"/>
  <c r="J51" i="10"/>
  <c r="J50" i="10"/>
  <c r="J49" i="10"/>
  <c r="J48" i="10"/>
  <c r="J47" i="10"/>
  <c r="J46" i="10"/>
  <c r="J45" i="10"/>
  <c r="J44" i="10"/>
  <c r="J43" i="10"/>
  <c r="J42" i="10"/>
  <c r="J41" i="10"/>
  <c r="J40" i="10"/>
  <c r="J39" i="10"/>
  <c r="J38" i="10"/>
  <c r="J37" i="10"/>
  <c r="J36" i="10"/>
  <c r="J35" i="10"/>
  <c r="J34" i="10"/>
  <c r="J33" i="10"/>
  <c r="J32" i="10"/>
  <c r="J31" i="10"/>
  <c r="J30" i="10"/>
  <c r="J29" i="10"/>
  <c r="J28" i="10"/>
  <c r="J27" i="10"/>
  <c r="J26" i="10"/>
  <c r="J25" i="10"/>
  <c r="J24" i="10"/>
  <c r="J23" i="10"/>
  <c r="J22" i="10"/>
  <c r="J21" i="10"/>
  <c r="J20" i="10"/>
  <c r="J19" i="10"/>
  <c r="J18" i="10"/>
  <c r="J17" i="10"/>
  <c r="J16" i="10"/>
  <c r="J15" i="10"/>
  <c r="J14" i="10"/>
  <c r="J13" i="10"/>
  <c r="J12" i="10"/>
  <c r="J11" i="10"/>
  <c r="J10" i="10"/>
  <c r="J9" i="10"/>
  <c r="J8" i="10"/>
  <c r="J7" i="10"/>
  <c r="D174" i="9"/>
  <c r="D173" i="9"/>
  <c r="D172" i="9"/>
  <c r="D171" i="9"/>
  <c r="D170" i="9"/>
  <c r="D169" i="9"/>
  <c r="D168" i="9"/>
  <c r="D167" i="9"/>
  <c r="D166" i="9"/>
  <c r="D165" i="9"/>
  <c r="D164" i="9"/>
  <c r="D163" i="9"/>
  <c r="D162" i="9"/>
  <c r="D161" i="9"/>
  <c r="D160" i="9"/>
  <c r="D159" i="9"/>
  <c r="D158" i="9"/>
  <c r="D157" i="9"/>
  <c r="D156" i="9"/>
  <c r="D155" i="9"/>
  <c r="D154" i="9"/>
  <c r="D153" i="9"/>
  <c r="D152" i="9"/>
  <c r="D151" i="9"/>
  <c r="D150" i="9"/>
  <c r="D149" i="9"/>
  <c r="D148" i="9"/>
  <c r="D147" i="9"/>
  <c r="D146" i="9"/>
  <c r="D145" i="9"/>
  <c r="D144" i="9"/>
  <c r="D143" i="9"/>
  <c r="D142" i="9"/>
  <c r="D141" i="9"/>
  <c r="D140" i="9"/>
  <c r="D139" i="9"/>
  <c r="D138" i="9"/>
  <c r="D137" i="9"/>
  <c r="D136" i="9"/>
  <c r="D135" i="9"/>
  <c r="D134" i="9"/>
  <c r="D133" i="9"/>
  <c r="D132" i="9"/>
  <c r="D131" i="9"/>
  <c r="D130" i="9"/>
  <c r="D129" i="9"/>
  <c r="D128" i="9"/>
  <c r="D127" i="9"/>
  <c r="D126" i="9"/>
  <c r="D125" i="9"/>
  <c r="D124" i="9"/>
  <c r="D123" i="9"/>
  <c r="D122" i="9"/>
  <c r="D121" i="9"/>
  <c r="D120" i="9"/>
  <c r="D119" i="9"/>
  <c r="D118" i="9"/>
  <c r="D117" i="9"/>
  <c r="D116" i="9"/>
  <c r="D115" i="9"/>
  <c r="M26" i="9"/>
  <c r="K26" i="9"/>
  <c r="M25" i="9"/>
  <c r="K25" i="9"/>
  <c r="M24" i="9"/>
  <c r="K24" i="9"/>
  <c r="M23" i="9"/>
  <c r="K23" i="9"/>
  <c r="M22" i="9"/>
  <c r="K22" i="9"/>
  <c r="M21" i="9"/>
  <c r="K21" i="9"/>
  <c r="M20" i="9"/>
  <c r="K20" i="9"/>
  <c r="M19" i="9"/>
  <c r="K19" i="9"/>
  <c r="M18" i="9"/>
  <c r="K18" i="9"/>
  <c r="M17" i="9"/>
  <c r="K17" i="9"/>
  <c r="M16" i="9"/>
  <c r="K16" i="9"/>
  <c r="M15" i="9"/>
  <c r="K15" i="9"/>
  <c r="M14" i="9"/>
  <c r="K14" i="9"/>
  <c r="M13" i="9"/>
  <c r="K13" i="9"/>
  <c r="M12" i="9"/>
  <c r="K12" i="9"/>
  <c r="M11" i="9"/>
  <c r="K11" i="9"/>
  <c r="M10" i="9"/>
  <c r="K10" i="9"/>
  <c r="M9" i="9"/>
  <c r="K9" i="9"/>
  <c r="M8" i="9"/>
  <c r="K8" i="9"/>
  <c r="M7" i="9"/>
  <c r="K7" i="9"/>
  <c r="P26" i="8"/>
  <c r="O26" i="8"/>
  <c r="N26" i="8"/>
  <c r="M26" i="8"/>
  <c r="J26" i="8"/>
  <c r="I26" i="8"/>
  <c r="H26" i="8"/>
  <c r="P25" i="8"/>
  <c r="O25" i="8"/>
  <c r="N25" i="8"/>
  <c r="M25" i="8"/>
  <c r="J25" i="8"/>
  <c r="I25" i="8"/>
  <c r="H25" i="8"/>
  <c r="P24" i="8"/>
  <c r="O24" i="8"/>
  <c r="N24" i="8"/>
  <c r="M24" i="8"/>
  <c r="J24" i="8"/>
  <c r="I24" i="8"/>
  <c r="H24" i="8"/>
  <c r="P23" i="8"/>
  <c r="O23" i="8"/>
  <c r="N23" i="8"/>
  <c r="M23" i="8"/>
  <c r="J23" i="8"/>
  <c r="I23" i="8"/>
  <c r="H23" i="8"/>
  <c r="P22" i="8"/>
  <c r="O22" i="8"/>
  <c r="N22" i="8"/>
  <c r="M22" i="8"/>
  <c r="J22" i="8"/>
  <c r="I22" i="8"/>
  <c r="H22" i="8"/>
  <c r="P21" i="8"/>
  <c r="O21" i="8"/>
  <c r="N21" i="8"/>
  <c r="M21" i="8"/>
  <c r="J21" i="8"/>
  <c r="I21" i="8"/>
  <c r="H21" i="8"/>
  <c r="P20" i="8"/>
  <c r="O20" i="8"/>
  <c r="N20" i="8"/>
  <c r="M20" i="8"/>
  <c r="J20" i="8"/>
  <c r="I20" i="8"/>
  <c r="H20" i="8"/>
  <c r="P19" i="8"/>
  <c r="O19" i="8"/>
  <c r="N19" i="8"/>
  <c r="M19" i="8"/>
  <c r="J19" i="8"/>
  <c r="I19" i="8"/>
  <c r="H19" i="8"/>
  <c r="P18" i="8"/>
  <c r="O18" i="8"/>
  <c r="N18" i="8"/>
  <c r="M18" i="8"/>
  <c r="J18" i="8"/>
  <c r="I18" i="8"/>
  <c r="H18" i="8"/>
  <c r="P17" i="8"/>
  <c r="O17" i="8"/>
  <c r="N17" i="8"/>
  <c r="M17" i="8"/>
  <c r="J17" i="8"/>
  <c r="I17" i="8"/>
  <c r="H17" i="8"/>
  <c r="P16" i="8"/>
  <c r="O16" i="8"/>
  <c r="N16" i="8"/>
  <c r="M16" i="8"/>
  <c r="J16" i="8"/>
  <c r="I16" i="8"/>
  <c r="H16" i="8"/>
  <c r="P15" i="8"/>
  <c r="O15" i="8"/>
  <c r="N15" i="8"/>
  <c r="M15" i="8"/>
  <c r="J15" i="8"/>
  <c r="I15" i="8"/>
  <c r="H15" i="8"/>
  <c r="P14" i="8"/>
  <c r="O14" i="8"/>
  <c r="N14" i="8"/>
  <c r="M14" i="8"/>
  <c r="J14" i="8"/>
  <c r="I14" i="8"/>
  <c r="H14" i="8"/>
  <c r="P13" i="8"/>
  <c r="O13" i="8"/>
  <c r="N13" i="8"/>
  <c r="M13" i="8"/>
  <c r="J13" i="8"/>
  <c r="I13" i="8"/>
  <c r="H13" i="8"/>
  <c r="P12" i="8"/>
  <c r="O12" i="8"/>
  <c r="N12" i="8"/>
  <c r="M12" i="8"/>
  <c r="J12" i="8"/>
  <c r="I12" i="8"/>
  <c r="H12" i="8"/>
  <c r="P11" i="8"/>
  <c r="O11" i="8"/>
  <c r="N11" i="8"/>
  <c r="M11" i="8"/>
  <c r="J11" i="8"/>
  <c r="I11" i="8"/>
  <c r="H11" i="8"/>
  <c r="P10" i="8"/>
  <c r="O10" i="8"/>
  <c r="N10" i="8"/>
  <c r="M10" i="8"/>
  <c r="J10" i="8"/>
  <c r="I10" i="8"/>
  <c r="H10" i="8"/>
  <c r="P9" i="8"/>
  <c r="O9" i="8"/>
  <c r="N9" i="8"/>
  <c r="M9" i="8"/>
  <c r="J9" i="8"/>
  <c r="I9" i="8"/>
  <c r="H9" i="8"/>
  <c r="P8" i="8"/>
  <c r="O8" i="8"/>
  <c r="N8" i="8"/>
  <c r="M8" i="8"/>
  <c r="J8" i="8"/>
  <c r="I8" i="8"/>
  <c r="H8" i="8"/>
  <c r="P7" i="8"/>
  <c r="O7" i="8"/>
  <c r="N7" i="8"/>
  <c r="M7" i="8"/>
  <c r="J7" i="8"/>
  <c r="I7" i="8"/>
  <c r="H7" i="8"/>
  <c r="D106" i="7"/>
  <c r="D105" i="7"/>
  <c r="D104" i="7"/>
  <c r="D103" i="7"/>
  <c r="D102" i="7"/>
  <c r="D101" i="7"/>
  <c r="D100" i="7"/>
  <c r="D99" i="7"/>
  <c r="D98" i="7"/>
  <c r="D97" i="7"/>
  <c r="D96" i="7"/>
  <c r="D95" i="7"/>
  <c r="D94" i="7"/>
  <c r="D93" i="7"/>
  <c r="D92" i="7"/>
  <c r="D91" i="7"/>
  <c r="D90" i="7"/>
  <c r="D89" i="7"/>
  <c r="D88" i="7"/>
  <c r="D87" i="7"/>
  <c r="D86" i="7"/>
  <c r="D85" i="7"/>
  <c r="D84" i="7"/>
  <c r="D83" i="7"/>
  <c r="D82" i="7"/>
  <c r="D81" i="7"/>
  <c r="D80" i="7"/>
  <c r="D79" i="7"/>
  <c r="D78" i="7"/>
  <c r="D77" i="7"/>
  <c r="D76" i="7"/>
  <c r="D75" i="7"/>
  <c r="D74" i="7"/>
  <c r="D73" i="7"/>
  <c r="D72" i="7"/>
  <c r="D71" i="7"/>
  <c r="D70" i="7"/>
  <c r="D69" i="7"/>
  <c r="D68" i="7"/>
  <c r="D67" i="7"/>
  <c r="D66" i="7"/>
  <c r="D65" i="7"/>
  <c r="D64" i="7"/>
  <c r="D63" i="7"/>
  <c r="D62" i="7"/>
  <c r="D61" i="7"/>
  <c r="D60" i="7"/>
  <c r="D59" i="7"/>
  <c r="D58" i="7"/>
  <c r="D57" i="7"/>
  <c r="D56" i="7"/>
  <c r="D55" i="7"/>
  <c r="D54" i="7"/>
  <c r="D53" i="7"/>
  <c r="D52" i="7"/>
  <c r="D51" i="7"/>
  <c r="D50" i="7"/>
  <c r="D49" i="7"/>
  <c r="D48" i="7"/>
  <c r="D47" i="7"/>
  <c r="D46" i="7"/>
  <c r="D45" i="7"/>
  <c r="D44" i="7"/>
  <c r="D43" i="7"/>
  <c r="D42" i="7"/>
  <c r="D41" i="7"/>
  <c r="D40" i="7"/>
  <c r="D39" i="7"/>
  <c r="D38" i="7"/>
  <c r="D37" i="7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D13" i="7"/>
  <c r="D12" i="7"/>
  <c r="D11" i="7"/>
  <c r="D10" i="7"/>
  <c r="D9" i="7"/>
  <c r="D8" i="7"/>
  <c r="D7" i="7"/>
  <c r="L36" i="6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L8" i="6"/>
  <c r="L7" i="6"/>
  <c r="S106" i="5"/>
  <c r="R106" i="5"/>
  <c r="K106" i="5"/>
  <c r="J106" i="5"/>
  <c r="H106" i="5"/>
  <c r="S105" i="5"/>
  <c r="R105" i="5"/>
  <c r="K105" i="5"/>
  <c r="J105" i="5"/>
  <c r="H105" i="5"/>
  <c r="S104" i="5"/>
  <c r="R104" i="5"/>
  <c r="K104" i="5"/>
  <c r="J104" i="5"/>
  <c r="H104" i="5"/>
  <c r="S103" i="5"/>
  <c r="R103" i="5"/>
  <c r="K103" i="5"/>
  <c r="J103" i="5"/>
  <c r="H103" i="5"/>
  <c r="S102" i="5"/>
  <c r="R102" i="5"/>
  <c r="K102" i="5"/>
  <c r="J102" i="5"/>
  <c r="H102" i="5"/>
  <c r="S101" i="5"/>
  <c r="R101" i="5"/>
  <c r="K101" i="5"/>
  <c r="J101" i="5"/>
  <c r="H101" i="5"/>
  <c r="S100" i="5"/>
  <c r="R100" i="5"/>
  <c r="K100" i="5"/>
  <c r="J100" i="5"/>
  <c r="H100" i="5"/>
  <c r="S99" i="5"/>
  <c r="R99" i="5"/>
  <c r="K99" i="5"/>
  <c r="J99" i="5"/>
  <c r="H99" i="5"/>
  <c r="S98" i="5"/>
  <c r="R98" i="5"/>
  <c r="K98" i="5"/>
  <c r="J98" i="5"/>
  <c r="H98" i="5"/>
  <c r="S97" i="5"/>
  <c r="R97" i="5"/>
  <c r="K97" i="5"/>
  <c r="J97" i="5"/>
  <c r="H97" i="5"/>
  <c r="S96" i="5"/>
  <c r="R96" i="5"/>
  <c r="K96" i="5"/>
  <c r="J96" i="5"/>
  <c r="H96" i="5"/>
  <c r="S95" i="5"/>
  <c r="R95" i="5"/>
  <c r="K95" i="5"/>
  <c r="J95" i="5"/>
  <c r="H95" i="5"/>
  <c r="S94" i="5"/>
  <c r="R94" i="5"/>
  <c r="K94" i="5"/>
  <c r="J94" i="5"/>
  <c r="H94" i="5"/>
  <c r="S93" i="5"/>
  <c r="R93" i="5"/>
  <c r="K93" i="5"/>
  <c r="J93" i="5"/>
  <c r="H93" i="5"/>
  <c r="S92" i="5"/>
  <c r="R92" i="5"/>
  <c r="K92" i="5"/>
  <c r="J92" i="5"/>
  <c r="H92" i="5"/>
  <c r="S91" i="5"/>
  <c r="R91" i="5"/>
  <c r="K91" i="5"/>
  <c r="J91" i="5"/>
  <c r="H91" i="5"/>
  <c r="S90" i="5"/>
  <c r="R90" i="5"/>
  <c r="K90" i="5"/>
  <c r="J90" i="5"/>
  <c r="H90" i="5"/>
  <c r="S89" i="5"/>
  <c r="R89" i="5"/>
  <c r="K89" i="5"/>
  <c r="J89" i="5"/>
  <c r="H89" i="5"/>
  <c r="S88" i="5"/>
  <c r="R88" i="5"/>
  <c r="K88" i="5"/>
  <c r="J88" i="5"/>
  <c r="H88" i="5"/>
  <c r="S87" i="5"/>
  <c r="R87" i="5"/>
  <c r="K87" i="5"/>
  <c r="J87" i="5"/>
  <c r="H87" i="5"/>
  <c r="S86" i="5"/>
  <c r="R86" i="5"/>
  <c r="K86" i="5"/>
  <c r="J86" i="5"/>
  <c r="H86" i="5"/>
  <c r="S85" i="5"/>
  <c r="R85" i="5"/>
  <c r="K85" i="5"/>
  <c r="J85" i="5"/>
  <c r="H85" i="5"/>
  <c r="S84" i="5"/>
  <c r="R84" i="5"/>
  <c r="K84" i="5"/>
  <c r="J84" i="5"/>
  <c r="H84" i="5"/>
  <c r="S83" i="5"/>
  <c r="R83" i="5"/>
  <c r="K83" i="5"/>
  <c r="J83" i="5"/>
  <c r="H83" i="5"/>
  <c r="S82" i="5"/>
  <c r="R82" i="5"/>
  <c r="K82" i="5"/>
  <c r="J82" i="5"/>
  <c r="H82" i="5"/>
  <c r="S81" i="5"/>
  <c r="R81" i="5"/>
  <c r="K81" i="5"/>
  <c r="J81" i="5"/>
  <c r="H81" i="5"/>
  <c r="S80" i="5"/>
  <c r="R80" i="5"/>
  <c r="K80" i="5"/>
  <c r="J80" i="5"/>
  <c r="H80" i="5"/>
  <c r="S79" i="5"/>
  <c r="R79" i="5"/>
  <c r="K79" i="5"/>
  <c r="J79" i="5"/>
  <c r="H79" i="5"/>
  <c r="S78" i="5"/>
  <c r="R78" i="5"/>
  <c r="K78" i="5"/>
  <c r="J78" i="5"/>
  <c r="H78" i="5"/>
  <c r="S77" i="5"/>
  <c r="R77" i="5"/>
  <c r="K77" i="5"/>
  <c r="J77" i="5"/>
  <c r="H77" i="5"/>
  <c r="S76" i="5"/>
  <c r="R76" i="5"/>
  <c r="K76" i="5"/>
  <c r="J76" i="5"/>
  <c r="H76" i="5"/>
  <c r="S75" i="5"/>
  <c r="R75" i="5"/>
  <c r="K75" i="5"/>
  <c r="J75" i="5"/>
  <c r="H75" i="5"/>
  <c r="S74" i="5"/>
  <c r="R74" i="5"/>
  <c r="K74" i="5"/>
  <c r="J74" i="5"/>
  <c r="H74" i="5"/>
  <c r="S73" i="5"/>
  <c r="R73" i="5"/>
  <c r="K73" i="5"/>
  <c r="J73" i="5"/>
  <c r="H73" i="5"/>
  <c r="S72" i="5"/>
  <c r="R72" i="5"/>
  <c r="K72" i="5"/>
  <c r="J72" i="5"/>
  <c r="H72" i="5"/>
  <c r="S71" i="5"/>
  <c r="R71" i="5"/>
  <c r="K71" i="5"/>
  <c r="J71" i="5"/>
  <c r="H71" i="5"/>
  <c r="S70" i="5"/>
  <c r="R70" i="5"/>
  <c r="K70" i="5"/>
  <c r="J70" i="5"/>
  <c r="H70" i="5"/>
  <c r="S69" i="5"/>
  <c r="R69" i="5"/>
  <c r="K69" i="5"/>
  <c r="J69" i="5"/>
  <c r="H69" i="5"/>
  <c r="S68" i="5"/>
  <c r="R68" i="5"/>
  <c r="K68" i="5"/>
  <c r="J68" i="5"/>
  <c r="H68" i="5"/>
  <c r="S67" i="5"/>
  <c r="R67" i="5"/>
  <c r="K67" i="5"/>
  <c r="J67" i="5"/>
  <c r="H67" i="5"/>
  <c r="S66" i="5"/>
  <c r="R66" i="5"/>
  <c r="K66" i="5"/>
  <c r="J66" i="5"/>
  <c r="H66" i="5"/>
  <c r="S65" i="5"/>
  <c r="R65" i="5"/>
  <c r="K65" i="5"/>
  <c r="J65" i="5"/>
  <c r="H65" i="5"/>
  <c r="S64" i="5"/>
  <c r="R64" i="5"/>
  <c r="K64" i="5"/>
  <c r="J64" i="5"/>
  <c r="H64" i="5"/>
  <c r="S63" i="5"/>
  <c r="R63" i="5"/>
  <c r="K63" i="5"/>
  <c r="J63" i="5"/>
  <c r="H63" i="5"/>
  <c r="S62" i="5"/>
  <c r="R62" i="5"/>
  <c r="K62" i="5"/>
  <c r="J62" i="5"/>
  <c r="H62" i="5"/>
  <c r="S61" i="5"/>
  <c r="R61" i="5"/>
  <c r="K61" i="5"/>
  <c r="J61" i="5"/>
  <c r="H61" i="5"/>
  <c r="S60" i="5"/>
  <c r="R60" i="5"/>
  <c r="K60" i="5"/>
  <c r="J60" i="5"/>
  <c r="H60" i="5"/>
  <c r="S59" i="5"/>
  <c r="R59" i="5"/>
  <c r="K59" i="5"/>
  <c r="J59" i="5"/>
  <c r="H59" i="5"/>
  <c r="S58" i="5"/>
  <c r="R58" i="5"/>
  <c r="K58" i="5"/>
  <c r="J58" i="5"/>
  <c r="H58" i="5"/>
  <c r="S57" i="5"/>
  <c r="R57" i="5"/>
  <c r="K57" i="5"/>
  <c r="J57" i="5"/>
  <c r="H57" i="5"/>
  <c r="S56" i="5"/>
  <c r="R56" i="5"/>
  <c r="K56" i="5"/>
  <c r="J56" i="5"/>
  <c r="H56" i="5"/>
  <c r="S55" i="5"/>
  <c r="R55" i="5"/>
  <c r="K55" i="5"/>
  <c r="J55" i="5"/>
  <c r="H55" i="5"/>
  <c r="S54" i="5"/>
  <c r="R54" i="5"/>
  <c r="K54" i="5"/>
  <c r="J54" i="5"/>
  <c r="H54" i="5"/>
  <c r="S53" i="5"/>
  <c r="R53" i="5"/>
  <c r="K53" i="5"/>
  <c r="J53" i="5"/>
  <c r="H53" i="5"/>
  <c r="S52" i="5"/>
  <c r="R52" i="5"/>
  <c r="K52" i="5"/>
  <c r="J52" i="5"/>
  <c r="H52" i="5"/>
  <c r="S51" i="5"/>
  <c r="R51" i="5"/>
  <c r="K51" i="5"/>
  <c r="J51" i="5"/>
  <c r="H51" i="5"/>
  <c r="S50" i="5"/>
  <c r="R50" i="5"/>
  <c r="K50" i="5"/>
  <c r="J50" i="5"/>
  <c r="H50" i="5"/>
  <c r="S49" i="5"/>
  <c r="R49" i="5"/>
  <c r="K49" i="5"/>
  <c r="J49" i="5"/>
  <c r="H49" i="5"/>
  <c r="S48" i="5"/>
  <c r="R48" i="5"/>
  <c r="K48" i="5"/>
  <c r="J48" i="5"/>
  <c r="H48" i="5"/>
  <c r="S47" i="5"/>
  <c r="R47" i="5"/>
  <c r="K47" i="5"/>
  <c r="J47" i="5"/>
  <c r="H47" i="5"/>
  <c r="S46" i="5"/>
  <c r="R46" i="5"/>
  <c r="K46" i="5"/>
  <c r="J46" i="5"/>
  <c r="H46" i="5"/>
  <c r="S45" i="5"/>
  <c r="R45" i="5"/>
  <c r="K45" i="5"/>
  <c r="J45" i="5"/>
  <c r="H45" i="5"/>
  <c r="S44" i="5"/>
  <c r="R44" i="5"/>
  <c r="K44" i="5"/>
  <c r="J44" i="5"/>
  <c r="H44" i="5"/>
  <c r="S43" i="5"/>
  <c r="R43" i="5"/>
  <c r="K43" i="5"/>
  <c r="J43" i="5"/>
  <c r="H43" i="5"/>
  <c r="S42" i="5"/>
  <c r="R42" i="5"/>
  <c r="K42" i="5"/>
  <c r="J42" i="5"/>
  <c r="H42" i="5"/>
  <c r="S41" i="5"/>
  <c r="R41" i="5"/>
  <c r="K41" i="5"/>
  <c r="J41" i="5"/>
  <c r="H41" i="5"/>
  <c r="S40" i="5"/>
  <c r="R40" i="5"/>
  <c r="K40" i="5"/>
  <c r="J40" i="5"/>
  <c r="H40" i="5"/>
  <c r="S39" i="5"/>
  <c r="R39" i="5"/>
  <c r="K39" i="5"/>
  <c r="J39" i="5"/>
  <c r="H39" i="5"/>
  <c r="S38" i="5"/>
  <c r="R38" i="5"/>
  <c r="K38" i="5"/>
  <c r="J38" i="5"/>
  <c r="H38" i="5"/>
  <c r="S37" i="5"/>
  <c r="R37" i="5"/>
  <c r="K37" i="5"/>
  <c r="J37" i="5"/>
  <c r="H37" i="5"/>
  <c r="S36" i="5"/>
  <c r="R36" i="5"/>
  <c r="K36" i="5"/>
  <c r="J36" i="5"/>
  <c r="H36" i="5"/>
  <c r="S35" i="5"/>
  <c r="R35" i="5"/>
  <c r="K35" i="5"/>
  <c r="J35" i="5"/>
  <c r="H35" i="5"/>
  <c r="S34" i="5"/>
  <c r="R34" i="5"/>
  <c r="K34" i="5"/>
  <c r="J34" i="5"/>
  <c r="H34" i="5"/>
  <c r="S33" i="5"/>
  <c r="R33" i="5"/>
  <c r="K33" i="5"/>
  <c r="J33" i="5"/>
  <c r="H33" i="5"/>
  <c r="S32" i="5"/>
  <c r="R32" i="5"/>
  <c r="K32" i="5"/>
  <c r="J32" i="5"/>
  <c r="H32" i="5"/>
  <c r="S31" i="5"/>
  <c r="R31" i="5"/>
  <c r="K31" i="5"/>
  <c r="J31" i="5"/>
  <c r="H31" i="5"/>
  <c r="S30" i="5"/>
  <c r="R30" i="5"/>
  <c r="K30" i="5"/>
  <c r="J30" i="5"/>
  <c r="H30" i="5"/>
  <c r="S29" i="5"/>
  <c r="R29" i="5"/>
  <c r="K29" i="5"/>
  <c r="J29" i="5"/>
  <c r="H29" i="5"/>
  <c r="S28" i="5"/>
  <c r="R28" i="5"/>
  <c r="K28" i="5"/>
  <c r="J28" i="5"/>
  <c r="H28" i="5"/>
  <c r="S27" i="5"/>
  <c r="R27" i="5"/>
  <c r="K27" i="5"/>
  <c r="J27" i="5"/>
  <c r="H27" i="5"/>
  <c r="S26" i="5"/>
  <c r="R26" i="5"/>
  <c r="K26" i="5"/>
  <c r="J26" i="5"/>
  <c r="H26" i="5"/>
  <c r="S25" i="5"/>
  <c r="R25" i="5"/>
  <c r="K25" i="5"/>
  <c r="J25" i="5"/>
  <c r="H25" i="5"/>
  <c r="S24" i="5"/>
  <c r="R24" i="5"/>
  <c r="K24" i="5"/>
  <c r="J24" i="5"/>
  <c r="H24" i="5"/>
  <c r="S23" i="5"/>
  <c r="R23" i="5"/>
  <c r="K23" i="5"/>
  <c r="J23" i="5"/>
  <c r="H23" i="5"/>
  <c r="S22" i="5"/>
  <c r="R22" i="5"/>
  <c r="K22" i="5"/>
  <c r="J22" i="5"/>
  <c r="H22" i="5"/>
  <c r="S21" i="5"/>
  <c r="R21" i="5"/>
  <c r="K21" i="5"/>
  <c r="J21" i="5"/>
  <c r="H21" i="5"/>
  <c r="S20" i="5"/>
  <c r="R20" i="5"/>
  <c r="K20" i="5"/>
  <c r="J20" i="5"/>
  <c r="H20" i="5"/>
  <c r="S19" i="5"/>
  <c r="R19" i="5"/>
  <c r="K19" i="5"/>
  <c r="J19" i="5"/>
  <c r="H19" i="5"/>
  <c r="S18" i="5"/>
  <c r="R18" i="5"/>
  <c r="K18" i="5"/>
  <c r="J18" i="5"/>
  <c r="H18" i="5"/>
  <c r="S17" i="5"/>
  <c r="R17" i="5"/>
  <c r="K17" i="5"/>
  <c r="J17" i="5"/>
  <c r="H17" i="5"/>
  <c r="S16" i="5"/>
  <c r="R16" i="5"/>
  <c r="K16" i="5"/>
  <c r="J16" i="5"/>
  <c r="H16" i="5"/>
  <c r="S15" i="5"/>
  <c r="R15" i="5"/>
  <c r="K15" i="5"/>
  <c r="J15" i="5"/>
  <c r="H15" i="5"/>
  <c r="S14" i="5"/>
  <c r="R14" i="5"/>
  <c r="K14" i="5"/>
  <c r="J14" i="5"/>
  <c r="H14" i="5"/>
  <c r="S13" i="5"/>
  <c r="R13" i="5"/>
  <c r="K13" i="5"/>
  <c r="J13" i="5"/>
  <c r="H13" i="5"/>
  <c r="S12" i="5"/>
  <c r="R12" i="5"/>
  <c r="K12" i="5"/>
  <c r="J12" i="5"/>
  <c r="H12" i="5"/>
  <c r="S11" i="5"/>
  <c r="R11" i="5"/>
  <c r="K11" i="5"/>
  <c r="J11" i="5"/>
  <c r="H11" i="5"/>
  <c r="S10" i="5"/>
  <c r="R10" i="5"/>
  <c r="K10" i="5"/>
  <c r="J10" i="5"/>
  <c r="H10" i="5"/>
  <c r="S9" i="5"/>
  <c r="R9" i="5"/>
  <c r="K9" i="5"/>
  <c r="J9" i="5"/>
  <c r="H9" i="5"/>
  <c r="S8" i="5"/>
  <c r="R8" i="5"/>
  <c r="K8" i="5"/>
  <c r="J8" i="5"/>
  <c r="H8" i="5"/>
  <c r="S7" i="5"/>
  <c r="R7" i="5"/>
  <c r="K7" i="5"/>
  <c r="J7" i="5"/>
  <c r="H7" i="5"/>
  <c r="X26" i="4"/>
  <c r="X25" i="4"/>
  <c r="X24" i="4"/>
  <c r="X23" i="4"/>
  <c r="X22" i="4"/>
  <c r="X21" i="4"/>
  <c r="X20" i="4"/>
  <c r="X19" i="4"/>
  <c r="X18" i="4"/>
  <c r="X17" i="4"/>
  <c r="X16" i="4"/>
  <c r="X15" i="4"/>
  <c r="X14" i="4"/>
  <c r="X13" i="4"/>
  <c r="X12" i="4"/>
  <c r="X11" i="4"/>
  <c r="X10" i="4"/>
  <c r="X9" i="4"/>
  <c r="X8" i="4"/>
  <c r="X7" i="4"/>
  <c r="B38" i="2"/>
  <c r="B136" i="1"/>
  <c r="A136" i="1"/>
  <c r="D136" i="1" s="1"/>
  <c r="B135" i="1"/>
  <c r="A135" i="1"/>
  <c r="B134" i="1"/>
  <c r="A134" i="1"/>
  <c r="B133" i="1"/>
  <c r="A133" i="1"/>
  <c r="B132" i="1"/>
  <c r="A132" i="1"/>
  <c r="B131" i="1"/>
  <c r="A131" i="1"/>
  <c r="B130" i="1"/>
  <c r="A130" i="1"/>
  <c r="B129" i="1"/>
  <c r="A129" i="1"/>
  <c r="D129" i="1" s="1"/>
  <c r="B128" i="1"/>
  <c r="A128" i="1"/>
  <c r="B127" i="1"/>
  <c r="A127" i="1"/>
  <c r="B126" i="1"/>
  <c r="A126" i="1"/>
  <c r="B125" i="1"/>
  <c r="A125" i="1"/>
  <c r="B124" i="1"/>
  <c r="A124" i="1"/>
  <c r="B123" i="1"/>
  <c r="A123" i="1"/>
  <c r="B122" i="1"/>
  <c r="A122" i="1"/>
  <c r="B121" i="1"/>
  <c r="A121" i="1"/>
  <c r="B115" i="1"/>
  <c r="B114" i="1"/>
  <c r="B113" i="1"/>
  <c r="B26" i="1"/>
  <c r="A26" i="1"/>
  <c r="B25" i="1"/>
  <c r="A25" i="1"/>
  <c r="B24" i="1"/>
  <c r="A24" i="1"/>
  <c r="B23" i="1"/>
  <c r="A23" i="1"/>
  <c r="B22" i="1"/>
  <c r="A22" i="1"/>
  <c r="B21" i="1"/>
  <c r="A21" i="1"/>
  <c r="B20" i="1"/>
  <c r="A20" i="1"/>
  <c r="B19" i="1"/>
  <c r="A19" i="1"/>
  <c r="B18" i="1"/>
  <c r="A18" i="1"/>
  <c r="B17" i="1"/>
  <c r="A17" i="1"/>
  <c r="B16" i="1"/>
  <c r="A16" i="1"/>
  <c r="B15" i="1"/>
  <c r="A15" i="1"/>
  <c r="B14" i="1"/>
  <c r="A14" i="1"/>
  <c r="B13" i="1"/>
  <c r="A13" i="1"/>
  <c r="B12" i="1"/>
  <c r="A12" i="1"/>
  <c r="B11" i="1"/>
  <c r="A11" i="1"/>
  <c r="B10" i="1"/>
  <c r="A10" i="1"/>
  <c r="B9" i="1"/>
  <c r="A9" i="1"/>
  <c r="B8" i="1"/>
  <c r="A8" i="1"/>
  <c r="B7" i="1"/>
  <c r="A7" i="1"/>
  <c r="V13" i="12" l="1"/>
  <c r="V24" i="12"/>
  <c r="V25" i="12"/>
  <c r="V14" i="12"/>
  <c r="V15" i="12"/>
  <c r="V16" i="12"/>
  <c r="V17" i="12"/>
  <c r="V18" i="12"/>
  <c r="V7" i="12"/>
  <c r="V19" i="12"/>
  <c r="V8" i="12"/>
  <c r="V9" i="12"/>
  <c r="V21" i="12"/>
  <c r="V10" i="12"/>
  <c r="V22" i="12"/>
  <c r="V11" i="12"/>
  <c r="V23" i="12"/>
  <c r="B228" i="1"/>
  <c r="E126" i="1"/>
  <c r="D126" i="1"/>
  <c r="E132" i="1"/>
  <c r="D132" i="1"/>
  <c r="E125" i="1"/>
  <c r="D125" i="1"/>
  <c r="E131" i="1"/>
  <c r="D131" i="1"/>
  <c r="E133" i="1"/>
  <c r="D133" i="1"/>
  <c r="E134" i="1"/>
  <c r="D134" i="1"/>
  <c r="E124" i="1"/>
  <c r="D124" i="1"/>
  <c r="E130" i="1"/>
  <c r="D130" i="1"/>
  <c r="E121" i="1"/>
  <c r="D121" i="1"/>
  <c r="E127" i="1"/>
  <c r="D127" i="1"/>
  <c r="E128" i="1"/>
  <c r="D128" i="1"/>
  <c r="E123" i="1"/>
  <c r="D123" i="1"/>
  <c r="E135" i="1"/>
  <c r="D135" i="1"/>
  <c r="E122" i="1"/>
  <c r="D122" i="1"/>
  <c r="C129" i="1"/>
  <c r="E129" i="1"/>
  <c r="C136" i="1"/>
  <c r="E136" i="1"/>
  <c r="B226" i="1"/>
  <c r="O96" i="13"/>
  <c r="O76" i="13"/>
  <c r="J74" i="13"/>
  <c r="L74" i="13"/>
  <c r="L72" i="13"/>
  <c r="L23" i="13"/>
  <c r="O98" i="13"/>
  <c r="O72" i="13"/>
  <c r="L28" i="13"/>
  <c r="O14" i="13"/>
  <c r="J19" i="13"/>
  <c r="O21" i="13"/>
  <c r="O45" i="13"/>
  <c r="O62" i="13"/>
  <c r="O67" i="13"/>
  <c r="L85" i="13"/>
  <c r="L67" i="13"/>
  <c r="J17" i="13"/>
  <c r="O38" i="13"/>
  <c r="J43" i="13"/>
  <c r="L12" i="13"/>
  <c r="L17" i="13"/>
  <c r="O19" i="13"/>
  <c r="J41" i="13"/>
  <c r="L43" i="13"/>
  <c r="J83" i="13"/>
  <c r="O12" i="13"/>
  <c r="L41" i="13"/>
  <c r="O60" i="13"/>
  <c r="L83" i="13"/>
  <c r="O10" i="13"/>
  <c r="O36" i="13"/>
  <c r="J103" i="13"/>
  <c r="J21" i="13"/>
  <c r="J65" i="13"/>
  <c r="O65" i="13"/>
  <c r="O81" i="13"/>
  <c r="O89" i="13"/>
  <c r="L103" i="13"/>
  <c r="L52" i="13"/>
  <c r="L76" i="13"/>
  <c r="O29" i="13"/>
  <c r="L29" i="13"/>
  <c r="J29" i="13"/>
  <c r="O35" i="13"/>
  <c r="L35" i="13"/>
  <c r="L101" i="13"/>
  <c r="O101" i="13"/>
  <c r="O24" i="13"/>
  <c r="L24" i="13"/>
  <c r="O53" i="13"/>
  <c r="L53" i="13"/>
  <c r="J53" i="13"/>
  <c r="O59" i="13"/>
  <c r="L59" i="13"/>
  <c r="O48" i="13"/>
  <c r="L48" i="13"/>
  <c r="L93" i="13"/>
  <c r="O93" i="13"/>
  <c r="O7" i="13"/>
  <c r="L7" i="13"/>
  <c r="J7" i="13"/>
  <c r="L77" i="13"/>
  <c r="O77" i="13"/>
  <c r="J77" i="13"/>
  <c r="L22" i="13"/>
  <c r="O22" i="13"/>
  <c r="L33" i="13"/>
  <c r="O33" i="13"/>
  <c r="J35" i="13"/>
  <c r="O88" i="13"/>
  <c r="L88" i="13"/>
  <c r="J101" i="13"/>
  <c r="J24" i="13"/>
  <c r="L57" i="13"/>
  <c r="O57" i="13"/>
  <c r="J59" i="13"/>
  <c r="L46" i="13"/>
  <c r="O46" i="13"/>
  <c r="J48" i="13"/>
  <c r="O73" i="13"/>
  <c r="L73" i="13"/>
  <c r="O97" i="13"/>
  <c r="L97" i="13"/>
  <c r="O11" i="13"/>
  <c r="L11" i="13"/>
  <c r="O16" i="13"/>
  <c r="L16" i="13"/>
  <c r="O31" i="13"/>
  <c r="L31" i="13"/>
  <c r="J31" i="13"/>
  <c r="O71" i="13"/>
  <c r="L71" i="13"/>
  <c r="J71" i="13"/>
  <c r="O86" i="13"/>
  <c r="L86" i="13"/>
  <c r="J86" i="13"/>
  <c r="J88" i="13"/>
  <c r="O55" i="13"/>
  <c r="L55" i="13"/>
  <c r="J55" i="13"/>
  <c r="O26" i="13"/>
  <c r="L26" i="13"/>
  <c r="O37" i="13"/>
  <c r="L37" i="13"/>
  <c r="O95" i="13"/>
  <c r="L95" i="13"/>
  <c r="J95" i="13"/>
  <c r="L9" i="13"/>
  <c r="O9" i="13"/>
  <c r="J9" i="13"/>
  <c r="O50" i="13"/>
  <c r="L50" i="13"/>
  <c r="O61" i="13"/>
  <c r="L61" i="13"/>
  <c r="O79" i="13"/>
  <c r="L79" i="13"/>
  <c r="J84" i="13"/>
  <c r="O84" i="13"/>
  <c r="L84" i="13"/>
  <c r="L40" i="13"/>
  <c r="J91" i="13"/>
  <c r="J100" i="13"/>
  <c r="J14" i="13"/>
  <c r="J36" i="13"/>
  <c r="J38" i="13"/>
  <c r="J47" i="13"/>
  <c r="J60" i="13"/>
  <c r="J62" i="13"/>
  <c r="O69" i="13"/>
  <c r="L91" i="13"/>
  <c r="J98" i="13"/>
  <c r="L100" i="13"/>
  <c r="J23" i="13"/>
  <c r="O34" i="13"/>
  <c r="L47" i="13"/>
  <c r="L49" i="13"/>
  <c r="O58" i="13"/>
  <c r="J89" i="13"/>
  <c r="L96" i="13"/>
  <c r="C121" i="1"/>
  <c r="C122" i="1"/>
  <c r="C123" i="1"/>
  <c r="C135" i="1"/>
  <c r="C124" i="1"/>
  <c r="C130" i="1"/>
  <c r="C126" i="1"/>
  <c r="C132" i="1"/>
  <c r="C127" i="1"/>
  <c r="C133" i="1"/>
  <c r="C128" i="1"/>
  <c r="C134" i="1"/>
  <c r="C125" i="1"/>
  <c r="C131" i="1"/>
  <c r="S23" i="12"/>
  <c r="S19" i="12"/>
  <c r="S7" i="12"/>
  <c r="S15" i="12"/>
  <c r="S11" i="12"/>
  <c r="B225" i="1"/>
  <c r="S9" i="12"/>
  <c r="S13" i="12"/>
  <c r="S17" i="12"/>
  <c r="S21" i="12"/>
  <c r="S25" i="12"/>
  <c r="J33" i="13"/>
  <c r="J45" i="13"/>
  <c r="J57" i="13"/>
  <c r="J69" i="13"/>
  <c r="J81" i="13"/>
  <c r="J93" i="13"/>
  <c r="J105" i="13"/>
  <c r="J16" i="13"/>
  <c r="J28" i="13"/>
  <c r="J40" i="13"/>
  <c r="J52" i="13"/>
  <c r="J64" i="13"/>
  <c r="L105" i="13"/>
  <c r="S8" i="12"/>
  <c r="S10" i="12"/>
  <c r="S12" i="12"/>
  <c r="S14" i="12"/>
  <c r="S16" i="12"/>
  <c r="S18" i="12"/>
  <c r="S20" i="12"/>
  <c r="S22" i="12"/>
  <c r="S24" i="12"/>
  <c r="S26" i="12"/>
  <c r="J13" i="13"/>
  <c r="L18" i="13"/>
  <c r="J25" i="13"/>
  <c r="L30" i="13"/>
  <c r="J37" i="13"/>
  <c r="L42" i="13"/>
  <c r="J49" i="13"/>
  <c r="L54" i="13"/>
  <c r="J61" i="13"/>
  <c r="L66" i="13"/>
  <c r="J73" i="13"/>
  <c r="L78" i="13"/>
  <c r="J85" i="13"/>
  <c r="L90" i="13"/>
  <c r="J97" i="13"/>
  <c r="L102" i="13"/>
  <c r="L25" i="13"/>
  <c r="O30" i="13"/>
  <c r="J32" i="13"/>
  <c r="O42" i="13"/>
  <c r="O66" i="13"/>
  <c r="J68" i="13"/>
  <c r="O90" i="13"/>
  <c r="J92" i="13"/>
  <c r="O102" i="13"/>
  <c r="J104" i="13"/>
  <c r="J18" i="13"/>
  <c r="J54" i="13"/>
  <c r="O64" i="13"/>
  <c r="J8" i="13"/>
  <c r="L13" i="13"/>
  <c r="J20" i="13"/>
  <c r="J44" i="13"/>
  <c r="J56" i="13"/>
  <c r="O78" i="13"/>
  <c r="J80" i="13"/>
  <c r="L8" i="13"/>
  <c r="J15" i="13"/>
  <c r="L20" i="13"/>
  <c r="J27" i="13"/>
  <c r="L32" i="13"/>
  <c r="J39" i="13"/>
  <c r="L44" i="13"/>
  <c r="J51" i="13"/>
  <c r="L56" i="13"/>
  <c r="J63" i="13"/>
  <c r="L68" i="13"/>
  <c r="J75" i="13"/>
  <c r="L80" i="13"/>
  <c r="J87" i="13"/>
  <c r="L92" i="13"/>
  <c r="J99" i="13"/>
  <c r="L104" i="13"/>
  <c r="J10" i="13"/>
  <c r="L15" i="13"/>
  <c r="J22" i="13"/>
  <c r="L27" i="13"/>
  <c r="J34" i="13"/>
  <c r="L39" i="13"/>
  <c r="J46" i="13"/>
  <c r="L51" i="13"/>
  <c r="J58" i="13"/>
  <c r="L63" i="13"/>
  <c r="J70" i="13"/>
  <c r="L75" i="13"/>
  <c r="J82" i="13"/>
  <c r="L87" i="13"/>
  <c r="J94" i="13"/>
  <c r="L99" i="13"/>
  <c r="J106" i="13"/>
  <c r="L70" i="13"/>
  <c r="L82" i="13"/>
  <c r="L94" i="13"/>
  <c r="L106" i="13"/>
</calcChain>
</file>

<file path=xl/sharedStrings.xml><?xml version="1.0" encoding="utf-8"?>
<sst xmlns="http://schemas.openxmlformats.org/spreadsheetml/2006/main" count="3111" uniqueCount="1565">
  <si>
    <t>Formulário de candidatura FEM</t>
  </si>
  <si>
    <t>Proposta melhorada do modelo DGAL. Começar por Entidade e seguir as instruções de preenchimento.</t>
  </si>
  <si>
    <t>Amarelo: requerente. Cinzento: cálculo. Lilás: CCDR. Não alterar os identificadores.</t>
  </si>
  <si>
    <t>ID intervenção</t>
  </si>
  <si>
    <t>Designação</t>
  </si>
  <si>
    <t>Custo bruto apresentado</t>
  </si>
  <si>
    <t>Custo proposto para apoio</t>
  </si>
  <si>
    <t>Coberturas sobre custo proposto</t>
  </si>
  <si>
    <t>Base líquida estimada</t>
  </si>
  <si>
    <t>FEM máximo estimado</t>
  </si>
  <si>
    <t>Situação do cálculo</t>
  </si>
  <si>
    <t>Conclusão da CCDR</t>
  </si>
  <si>
    <t>Apoio proposto pela CCDR</t>
  </si>
  <si>
    <t>Total da candidatura</t>
  </si>
  <si>
    <t>Subtotal conhecido</t>
  </si>
  <si>
    <t>O subtotal conhecido pode excluir intervenções por apurar. A completude formal não confirma a elegibilidade.</t>
  </si>
  <si>
    <t>Entidade</t>
  </si>
  <si>
    <t>NIPC</t>
  </si>
  <si>
    <t>Campos da entidade</t>
  </si>
  <si>
    <t>Adiantamentos recebidos</t>
  </si>
  <si>
    <t>Revisão do preenchimento por intervenção</t>
  </si>
  <si>
    <t>ID</t>
  </si>
  <si>
    <t>Intervenção</t>
  </si>
  <si>
    <t>Relatório de danos</t>
  </si>
  <si>
    <t>Execução e calendário</t>
  </si>
  <si>
    <t>Plano financeiro</t>
  </si>
  <si>
    <t>Observação</t>
  </si>
  <si>
    <t>Plano financeiro: diferença por cobrir. Zero significa fontes previstas equilibradas.</t>
  </si>
  <si>
    <t>Pendências nos mapas de entrada</t>
  </si>
  <si>
    <t>Orcamento</t>
  </si>
  <si>
    <t>Fontes</t>
  </si>
  <si>
    <t>Coberturas</t>
  </si>
  <si>
    <t>Documentos incompletos</t>
  </si>
  <si>
    <t>Identificação da candidatura</t>
  </si>
  <si>
    <t>Uma entidade por ficheiro. Preencher os campos assinalados como obrigatórios.</t>
  </si>
  <si>
    <t>Campo</t>
  </si>
  <si>
    <t>Resposta</t>
  </si>
  <si>
    <t>Instrução</t>
  </si>
  <si>
    <t>Procedimento</t>
  </si>
  <si>
    <t>FEM 2026</t>
  </si>
  <si>
    <t>Referência do procedimento.</t>
  </si>
  <si>
    <t>ID da candidatura</t>
  </si>
  <si>
    <t>Preencher quando atribuído. Não é gerado pelo Excel.</t>
  </si>
  <si>
    <t>Versão do formulário</t>
  </si>
  <si>
    <t>Atualizar em cada entrega ou complemento.</t>
  </si>
  <si>
    <t>Natureza da entidade</t>
  </si>
  <si>
    <t>Obrigatório. Serviços municipalizados integrados no município.</t>
  </si>
  <si>
    <t>Obrigatório. Nove algarismos, conservados como texto.</t>
  </si>
  <si>
    <t>Designação da entidade</t>
  </si>
  <si>
    <t>Obrigatório. Designação oficial.</t>
  </si>
  <si>
    <t>Morada</t>
  </si>
  <si>
    <t>Obrigatório.</t>
  </si>
  <si>
    <t>Código postal</t>
  </si>
  <si>
    <t>Obrigatório. Formato 0000-000.</t>
  </si>
  <si>
    <t>Localidade</t>
  </si>
  <si>
    <t>Território abrangido pela entidade</t>
  </si>
  <si>
    <t>Obrigatório. Município/freguesia ou municípios abrangidos.</t>
  </si>
  <si>
    <t>NISS</t>
  </si>
  <si>
    <t>Onze algarismos, se aplicável.</t>
  </si>
  <si>
    <t>Justificação de NISS não aplicável</t>
  </si>
  <si>
    <t>Preencher se não indicar NISS. Aplicabilidade sujeita a confirmação.</t>
  </si>
  <si>
    <t>Designação global do projeto</t>
  </si>
  <si>
    <t>Responsável pela candidatura</t>
  </si>
  <si>
    <t>Obrigatório. Nome completo.</t>
  </si>
  <si>
    <t>Cargo ou função</t>
  </si>
  <si>
    <t>Telefone</t>
  </si>
  <si>
    <t>Obrigatório. Incluir indicativo, se necessário.</t>
  </si>
  <si>
    <t>Correio eletrónico</t>
  </si>
  <si>
    <t>Contacto de esclarecimentos</t>
  </si>
  <si>
    <t>Obrigatório. Selecionar Igual ao responsável ou Outro.</t>
  </si>
  <si>
    <t>Nome para esclarecimentos</t>
  </si>
  <si>
    <t>Preencher se selecionou Outro.</t>
  </si>
  <si>
    <t>Contacto para esclarecimentos</t>
  </si>
  <si>
    <t>Telefone e correio eletrónico, se selecionou Outro.</t>
  </si>
  <si>
    <t>Representante</t>
  </si>
  <si>
    <t>Obrigatório. Pessoa com poderes para apresentar a candidatura.</t>
  </si>
  <si>
    <t>Qualidade / poderes</t>
  </si>
  <si>
    <t>Obrigatório. Cargo e fundamento da representação.</t>
  </si>
  <si>
    <t>Documento de representação</t>
  </si>
  <si>
    <t>Referência DOC ou justificação de não aplicabilidade.</t>
  </si>
  <si>
    <t>Data da entrega</t>
  </si>
  <si>
    <t>Data do envio efetivo. Este ficheiro não submete a candidatura.</t>
  </si>
  <si>
    <t>Confirmo a exatidão dos dados</t>
  </si>
  <si>
    <t>Obrigatório. Confirmação vinculada à versão entregue.</t>
  </si>
  <si>
    <t>Declaro a relação dos danos com o evento</t>
  </si>
  <si>
    <t>Obrigatório. Declaração sujeita à prova e à análise.</t>
  </si>
  <si>
    <t>Assumo os encargos remanescentes</t>
  </si>
  <si>
    <t>Obrigatório. Em conformidade com o plano financeiro.</t>
  </si>
  <si>
    <t>Declarei seguros e outros apoios</t>
  </si>
  <si>
    <t>Obrigatório. Inclui fontes pendentes e montantes por apurar.</t>
  </si>
  <si>
    <t>Comprometo-me a comunicar alterações</t>
  </si>
  <si>
    <t>Obrigatório. Novos apoios, seguros ou alterações relevantes.</t>
  </si>
  <si>
    <t>Confirmo os poderes de representação</t>
  </si>
  <si>
    <t>Obrigatório. A assinatura formal acompanha a entrega.</t>
  </si>
  <si>
    <t>Documento das declarações assinadas</t>
  </si>
  <si>
    <t>Referência no índice Documentos.</t>
  </si>
  <si>
    <t>Verificação de preenchimento</t>
  </si>
  <si>
    <t>Validação formal básica. Não prova elegibilidade nem autenticidade.</t>
  </si>
  <si>
    <t>Intervenções e responsabilidade</t>
  </si>
  <si>
    <t>Uma linha por intervenção. Os códigos INT são usados nos restantes mapas.</t>
  </si>
  <si>
    <t>Designação da intervenção</t>
  </si>
  <si>
    <t>Tipologia</t>
  </si>
  <si>
    <t>Natureza do bem</t>
  </si>
  <si>
    <t>Bem / código patrimonial</t>
  </si>
  <si>
    <t>Serviço público assegurado</t>
  </si>
  <si>
    <t>Município</t>
  </si>
  <si>
    <t>Freguesia</t>
  </si>
  <si>
    <t>Morada / local</t>
  </si>
  <si>
    <t>Coordenadas / geometria</t>
  </si>
  <si>
    <t>DOC cartografia</t>
  </si>
  <si>
    <t>Proprietário</t>
  </si>
  <si>
    <t>NIPC proprietário</t>
  </si>
  <si>
    <t>Fundamento da responsabilidade</t>
  </si>
  <si>
    <t>Entidade responsável</t>
  </si>
  <si>
    <t>Título e referência</t>
  </si>
  <si>
    <t>Data do título</t>
  </si>
  <si>
    <t>Vigência</t>
  </si>
  <si>
    <t>Encargos atribuídos</t>
  </si>
  <si>
    <t>Entidade executante</t>
  </si>
  <si>
    <t>Instrumento de execução</t>
  </si>
  <si>
    <t>Reporte prévio</t>
  </si>
  <si>
    <t>Referência do reporte</t>
  </si>
  <si>
    <t>Preenchimento</t>
  </si>
  <si>
    <t>INT-001</t>
  </si>
  <si>
    <t>INT-002</t>
  </si>
  <si>
    <t>INT-003</t>
  </si>
  <si>
    <t>INT-004</t>
  </si>
  <si>
    <t>INT-005</t>
  </si>
  <si>
    <t>INT-006</t>
  </si>
  <si>
    <t>INT-007</t>
  </si>
  <si>
    <t>INT-008</t>
  </si>
  <si>
    <t>INT-009</t>
  </si>
  <si>
    <t>INT-010</t>
  </si>
  <si>
    <t>INT-011</t>
  </si>
  <si>
    <t>INT-012</t>
  </si>
  <si>
    <t>INT-013</t>
  </si>
  <si>
    <t>INT-014</t>
  </si>
  <si>
    <t>INT-015</t>
  </si>
  <si>
    <t>INT-016</t>
  </si>
  <si>
    <t>INT-017</t>
  </si>
  <si>
    <t>INT-018</t>
  </si>
  <si>
    <t>INT-019</t>
  </si>
  <si>
    <t>INT-020</t>
  </si>
  <si>
    <t>Relatório de danos e solução</t>
  </si>
  <si>
    <t>Uma linha por intervenção. Descrições extensas podem ser completadas em documento identificado no índice.</t>
  </si>
  <si>
    <t>Evento</t>
  </si>
  <si>
    <t>Data do dano</t>
  </si>
  <si>
    <t>Data de deteção</t>
  </si>
  <si>
    <t>Descrição técnica dos danos</t>
  </si>
  <si>
    <t>Condição anterior / deficiências</t>
  </si>
  <si>
    <t>Explicação do nexo causal</t>
  </si>
  <si>
    <t>Área afetada m²</t>
  </si>
  <si>
    <t>Comprimento afetado m</t>
  </si>
  <si>
    <t>Quantidade afetada un.</t>
  </si>
  <si>
    <t>Volume afetado m³</t>
  </si>
  <si>
    <t>Impacto funcional</t>
  </si>
  <si>
    <t>Medidas de emergência</t>
  </si>
  <si>
    <t>DOC fotografias / prova</t>
  </si>
  <si>
    <t>Alternativa às fotografias</t>
  </si>
  <si>
    <t>Trabalhos propostos</t>
  </si>
  <si>
    <t>Fundamentação da solução</t>
  </si>
  <si>
    <t>Área intervenção m²</t>
  </si>
  <si>
    <t>Comprimento intervenção m</t>
  </si>
  <si>
    <t>Quantidade intervenção un.</t>
  </si>
  <si>
    <t>Volume intervenção m³</t>
  </si>
  <si>
    <t>Solução especial</t>
  </si>
  <si>
    <t>Justificação da solução especial</t>
  </si>
  <si>
    <t>Mapa de quantidades e orçamento</t>
  </si>
  <si>
    <t>Preencher zeros reais. Deixar em branco o que está por apurar. Imputação ao dano por custo, sem percentagem territorial.</t>
  </si>
  <si>
    <t>ID artigo</t>
  </si>
  <si>
    <t>Descrição do artigo</t>
  </si>
  <si>
    <t>Natureza da despesa</t>
  </si>
  <si>
    <t>Unidade</t>
  </si>
  <si>
    <t>Quantidade</t>
  </si>
  <si>
    <t>Preço unitário sem IVA</t>
  </si>
  <si>
    <t>Subtotal sem IVA</t>
  </si>
  <si>
    <t>Taxa IVA</t>
  </si>
  <si>
    <t>IVA</t>
  </si>
  <si>
    <t>Total com IVA</t>
  </si>
  <si>
    <t>IVA recuperável</t>
  </si>
  <si>
    <t>Custo sem IVA imputável ao dano</t>
  </si>
  <si>
    <t>IVA não recuperável dessa parcela</t>
  </si>
  <si>
    <t>Fundamento IVA / rateio / preço zero</t>
  </si>
  <si>
    <t>Base da estimativa</t>
  </si>
  <si>
    <t>DOC de suporte</t>
  </si>
  <si>
    <t>Recursos próprios excluídos</t>
  </si>
  <si>
    <t>Validação do artigo</t>
  </si>
  <si>
    <t>ART-001</t>
  </si>
  <si>
    <t>ART-002</t>
  </si>
  <si>
    <t>ART-003</t>
  </si>
  <si>
    <t>ART-004</t>
  </si>
  <si>
    <t>ART-005</t>
  </si>
  <si>
    <t>ART-006</t>
  </si>
  <si>
    <t>ART-007</t>
  </si>
  <si>
    <t>ART-008</t>
  </si>
  <si>
    <t>ART-009</t>
  </si>
  <si>
    <t>ART-010</t>
  </si>
  <si>
    <t>ART-011</t>
  </si>
  <si>
    <t>ART-012</t>
  </si>
  <si>
    <t>ART-013</t>
  </si>
  <si>
    <t>ART-014</t>
  </si>
  <si>
    <t>ART-015</t>
  </si>
  <si>
    <t>ART-016</t>
  </si>
  <si>
    <t>ART-017</t>
  </si>
  <si>
    <t>ART-018</t>
  </si>
  <si>
    <t>ART-019</t>
  </si>
  <si>
    <t>ART-020</t>
  </si>
  <si>
    <t>ART-021</t>
  </si>
  <si>
    <t>ART-022</t>
  </si>
  <si>
    <t>ART-023</t>
  </si>
  <si>
    <t>ART-024</t>
  </si>
  <si>
    <t>ART-025</t>
  </si>
  <si>
    <t>ART-026</t>
  </si>
  <si>
    <t>ART-027</t>
  </si>
  <si>
    <t>ART-028</t>
  </si>
  <si>
    <t>ART-029</t>
  </si>
  <si>
    <t>ART-030</t>
  </si>
  <si>
    <t>ART-031</t>
  </si>
  <si>
    <t>ART-032</t>
  </si>
  <si>
    <t>ART-033</t>
  </si>
  <si>
    <t>ART-034</t>
  </si>
  <si>
    <t>ART-035</t>
  </si>
  <si>
    <t>ART-036</t>
  </si>
  <si>
    <t>ART-037</t>
  </si>
  <si>
    <t>ART-038</t>
  </si>
  <si>
    <t>ART-039</t>
  </si>
  <si>
    <t>ART-040</t>
  </si>
  <si>
    <t>ART-041</t>
  </si>
  <si>
    <t>ART-042</t>
  </si>
  <si>
    <t>ART-043</t>
  </si>
  <si>
    <t>ART-044</t>
  </si>
  <si>
    <t>ART-045</t>
  </si>
  <si>
    <t>ART-046</t>
  </si>
  <si>
    <t>ART-047</t>
  </si>
  <si>
    <t>ART-048</t>
  </si>
  <si>
    <t>ART-049</t>
  </si>
  <si>
    <t>ART-050</t>
  </si>
  <si>
    <t>ART-051</t>
  </si>
  <si>
    <t>ART-052</t>
  </si>
  <si>
    <t>ART-053</t>
  </si>
  <si>
    <t>ART-054</t>
  </si>
  <si>
    <t>ART-055</t>
  </si>
  <si>
    <t>ART-056</t>
  </si>
  <si>
    <t>ART-057</t>
  </si>
  <si>
    <t>ART-058</t>
  </si>
  <si>
    <t>ART-059</t>
  </si>
  <si>
    <t>ART-060</t>
  </si>
  <si>
    <t>ART-061</t>
  </si>
  <si>
    <t>ART-062</t>
  </si>
  <si>
    <t>ART-063</t>
  </si>
  <si>
    <t>ART-064</t>
  </si>
  <si>
    <t>ART-065</t>
  </si>
  <si>
    <t>ART-066</t>
  </si>
  <si>
    <t>ART-067</t>
  </si>
  <si>
    <t>ART-068</t>
  </si>
  <si>
    <t>ART-069</t>
  </si>
  <si>
    <t>ART-070</t>
  </si>
  <si>
    <t>ART-071</t>
  </si>
  <si>
    <t>ART-072</t>
  </si>
  <si>
    <t>ART-073</t>
  </si>
  <si>
    <t>ART-074</t>
  </si>
  <si>
    <t>ART-075</t>
  </si>
  <si>
    <t>ART-076</t>
  </si>
  <si>
    <t>ART-077</t>
  </si>
  <si>
    <t>ART-078</t>
  </si>
  <si>
    <t>ART-079</t>
  </si>
  <si>
    <t>ART-080</t>
  </si>
  <si>
    <t>ART-081</t>
  </si>
  <si>
    <t>ART-082</t>
  </si>
  <si>
    <t>ART-083</t>
  </si>
  <si>
    <t>ART-084</t>
  </si>
  <si>
    <t>ART-085</t>
  </si>
  <si>
    <t>ART-086</t>
  </si>
  <si>
    <t>ART-087</t>
  </si>
  <si>
    <t>ART-088</t>
  </si>
  <si>
    <t>ART-089</t>
  </si>
  <si>
    <t>ART-090</t>
  </si>
  <si>
    <t>ART-091</t>
  </si>
  <si>
    <t>ART-092</t>
  </si>
  <si>
    <t>ART-093</t>
  </si>
  <si>
    <t>ART-094</t>
  </si>
  <si>
    <t>ART-095</t>
  </si>
  <si>
    <t>ART-096</t>
  </si>
  <si>
    <t>ART-097</t>
  </si>
  <si>
    <t>ART-098</t>
  </si>
  <si>
    <t>ART-099</t>
  </si>
  <si>
    <t>ART-100</t>
  </si>
  <si>
    <t>Seguros e outros apoios</t>
  </si>
  <si>
    <t>Uma linha por apólice/processo. Estimado, reconhecido e recebido são fases da mesma fonte; não se somam.</t>
  </si>
  <si>
    <t>ID fonte</t>
  </si>
  <si>
    <t>Tipo de fonte</t>
  </si>
  <si>
    <t>Seguradora / financiador</t>
  </si>
  <si>
    <t>Apólice / processo</t>
  </si>
  <si>
    <t>Estado</t>
  </si>
  <si>
    <t>Estimado / solicitado</t>
  </si>
  <si>
    <t>Reconhecido / aprovado total</t>
  </si>
  <si>
    <t>Recebido acumulado</t>
  </si>
  <si>
    <t>DOC decisão / apólice</t>
  </si>
  <si>
    <t>Montante confirmado afeto à candidatura</t>
  </si>
  <si>
    <t>Cobertura distribuída</t>
  </si>
  <si>
    <t>Saldo por distribuir</t>
  </si>
  <si>
    <t>Validação da fonte</t>
  </si>
  <si>
    <t>FIN-001</t>
  </si>
  <si>
    <t>FIN-002</t>
  </si>
  <si>
    <t>FIN-003</t>
  </si>
  <si>
    <t>FIN-004</t>
  </si>
  <si>
    <t>FIN-005</t>
  </si>
  <si>
    <t>FIN-006</t>
  </si>
  <si>
    <t>FIN-007</t>
  </si>
  <si>
    <t>FIN-008</t>
  </si>
  <si>
    <t>FIN-009</t>
  </si>
  <si>
    <t>FIN-010</t>
  </si>
  <si>
    <t>FIN-011</t>
  </si>
  <si>
    <t>FIN-012</t>
  </si>
  <si>
    <t>FIN-013</t>
  </si>
  <si>
    <t>FIN-014</t>
  </si>
  <si>
    <t>FIN-015</t>
  </si>
  <si>
    <t>FIN-016</t>
  </si>
  <si>
    <t>FIN-017</t>
  </si>
  <si>
    <t>FIN-018</t>
  </si>
  <si>
    <t>FIN-019</t>
  </si>
  <si>
    <t>FIN-020</t>
  </si>
  <si>
    <t>FIN-021</t>
  </si>
  <si>
    <t>FIN-022</t>
  </si>
  <si>
    <t>FIN-023</t>
  </si>
  <si>
    <t>FIN-024</t>
  </si>
  <si>
    <t>FIN-025</t>
  </si>
  <si>
    <t>FIN-026</t>
  </si>
  <si>
    <t>FIN-027</t>
  </si>
  <si>
    <t>FIN-028</t>
  </si>
  <si>
    <t>FIN-029</t>
  </si>
  <si>
    <t>FIN-030</t>
  </si>
  <si>
    <t>Imputação de seguros e apoios aos custos</t>
  </si>
  <si>
    <t>Uma linha por par fonte/artigo. Distribuir a cobertura bruta e a parte que incide no custo proposto para apoio.</t>
  </si>
  <si>
    <t>ID cobertura</t>
  </si>
  <si>
    <t>Cobertura do custo bruto</t>
  </si>
  <si>
    <t>Parcela sobre custo proposto</t>
  </si>
  <si>
    <t>Situação</t>
  </si>
  <si>
    <t>Fundamento / evidência</t>
  </si>
  <si>
    <t>Validação da cobertura</t>
  </si>
  <si>
    <t>COB-001</t>
  </si>
  <si>
    <t>COB-002</t>
  </si>
  <si>
    <t>COB-003</t>
  </si>
  <si>
    <t>COB-004</t>
  </si>
  <si>
    <t>COB-005</t>
  </si>
  <si>
    <t>COB-006</t>
  </si>
  <si>
    <t>COB-007</t>
  </si>
  <si>
    <t>COB-008</t>
  </si>
  <si>
    <t>COB-009</t>
  </si>
  <si>
    <t>COB-010</t>
  </si>
  <si>
    <t>COB-011</t>
  </si>
  <si>
    <t>COB-012</t>
  </si>
  <si>
    <t>COB-013</t>
  </si>
  <si>
    <t>COB-014</t>
  </si>
  <si>
    <t>COB-015</t>
  </si>
  <si>
    <t>COB-016</t>
  </si>
  <si>
    <t>COB-017</t>
  </si>
  <si>
    <t>COB-018</t>
  </si>
  <si>
    <t>COB-019</t>
  </si>
  <si>
    <t>COB-020</t>
  </si>
  <si>
    <t>COB-021</t>
  </si>
  <si>
    <t>COB-022</t>
  </si>
  <si>
    <t>COB-023</t>
  </si>
  <si>
    <t>COB-024</t>
  </si>
  <si>
    <t>COB-025</t>
  </si>
  <si>
    <t>COB-026</t>
  </si>
  <si>
    <t>COB-027</t>
  </si>
  <si>
    <t>COB-028</t>
  </si>
  <si>
    <t>COB-029</t>
  </si>
  <si>
    <t>COB-030</t>
  </si>
  <si>
    <t>COB-031</t>
  </si>
  <si>
    <t>COB-032</t>
  </si>
  <si>
    <t>COB-033</t>
  </si>
  <si>
    <t>COB-034</t>
  </si>
  <si>
    <t>COB-035</t>
  </si>
  <si>
    <t>COB-036</t>
  </si>
  <si>
    <t>COB-037</t>
  </si>
  <si>
    <t>COB-038</t>
  </si>
  <si>
    <t>COB-039</t>
  </si>
  <si>
    <t>COB-040</t>
  </si>
  <si>
    <t>COB-041</t>
  </si>
  <si>
    <t>COB-042</t>
  </si>
  <si>
    <t>COB-043</t>
  </si>
  <si>
    <t>COB-044</t>
  </si>
  <si>
    <t>COB-045</t>
  </si>
  <si>
    <t>COB-046</t>
  </si>
  <si>
    <t>COB-047</t>
  </si>
  <si>
    <t>COB-048</t>
  </si>
  <si>
    <t>COB-049</t>
  </si>
  <si>
    <t>COB-050</t>
  </si>
  <si>
    <t>COB-051</t>
  </si>
  <si>
    <t>COB-052</t>
  </si>
  <si>
    <t>COB-053</t>
  </si>
  <si>
    <t>COB-054</t>
  </si>
  <si>
    <t>COB-055</t>
  </si>
  <si>
    <t>COB-056</t>
  </si>
  <si>
    <t>COB-057</t>
  </si>
  <si>
    <t>COB-058</t>
  </si>
  <si>
    <t>COB-059</t>
  </si>
  <si>
    <t>COB-060</t>
  </si>
  <si>
    <t>COB-061</t>
  </si>
  <si>
    <t>COB-062</t>
  </si>
  <si>
    <t>COB-063</t>
  </si>
  <si>
    <t>COB-064</t>
  </si>
  <si>
    <t>COB-065</t>
  </si>
  <si>
    <t>COB-066</t>
  </si>
  <si>
    <t>COB-067</t>
  </si>
  <si>
    <t>COB-068</t>
  </si>
  <si>
    <t>COB-069</t>
  </si>
  <si>
    <t>COB-070</t>
  </si>
  <si>
    <t>COB-071</t>
  </si>
  <si>
    <t>COB-072</t>
  </si>
  <si>
    <t>COB-073</t>
  </si>
  <si>
    <t>COB-074</t>
  </si>
  <si>
    <t>COB-075</t>
  </si>
  <si>
    <t>COB-076</t>
  </si>
  <si>
    <t>COB-077</t>
  </si>
  <si>
    <t>COB-078</t>
  </si>
  <si>
    <t>COB-079</t>
  </si>
  <si>
    <t>COB-080</t>
  </si>
  <si>
    <t>COB-081</t>
  </si>
  <si>
    <t>COB-082</t>
  </si>
  <si>
    <t>COB-083</t>
  </si>
  <si>
    <t>COB-084</t>
  </si>
  <si>
    <t>COB-085</t>
  </si>
  <si>
    <t>COB-086</t>
  </si>
  <si>
    <t>COB-087</t>
  </si>
  <si>
    <t>COB-088</t>
  </si>
  <si>
    <t>COB-089</t>
  </si>
  <si>
    <t>COB-090</t>
  </si>
  <si>
    <t>COB-091</t>
  </si>
  <si>
    <t>COB-092</t>
  </si>
  <si>
    <t>COB-093</t>
  </si>
  <si>
    <t>COB-094</t>
  </si>
  <si>
    <t>COB-095</t>
  </si>
  <si>
    <t>COB-096</t>
  </si>
  <si>
    <t>COB-097</t>
  </si>
  <si>
    <t>COB-098</t>
  </si>
  <si>
    <t>COB-099</t>
  </si>
  <si>
    <t>COB-100</t>
  </si>
  <si>
    <t>Plano de financiamento por intervenção</t>
  </si>
  <si>
    <t>O teto de 60% é estimado. Seguros pendentes impedem apresentar um apoio definitivo. Adiantamentos não acrescem ao FEM.</t>
  </si>
  <si>
    <t>Existe seguro?</t>
  </si>
  <si>
    <t>Existem outros apoios?</t>
  </si>
  <si>
    <t>Fontes completas e sem sobreposição?</t>
  </si>
  <si>
    <t>Recursos próprios previstos</t>
  </si>
  <si>
    <t>Financiamento reembolsável</t>
  </si>
  <si>
    <t>Fundamento / situação dos recursos</t>
  </si>
  <si>
    <t>Custo bruto</t>
  </si>
  <si>
    <t>Coberturas sobre custo bruto</t>
  </si>
  <si>
    <t>Encargos complementares</t>
  </si>
  <si>
    <t>Diferença por cobrir</t>
  </si>
  <si>
    <t>Contratação e calendário de execução</t>
  </si>
  <si>
    <t>Indicar datas previstas e efetivas separadamente. Distribuir o custo bruto por ano no mapa a partir da linha 34.</t>
  </si>
  <si>
    <t>Modalidade</t>
  </si>
  <si>
    <t>Procedimento de contratação</t>
  </si>
  <si>
    <t>Estado do procedimento</t>
  </si>
  <si>
    <t>Pareceres / licenças necessários</t>
  </si>
  <si>
    <t>Estado / DOC dos pareceres</t>
  </si>
  <si>
    <t>Início previsto</t>
  </si>
  <si>
    <t>Fim previsto</t>
  </si>
  <si>
    <t>Início efetivo</t>
  </si>
  <si>
    <t>Fim efetivo</t>
  </si>
  <si>
    <t>Valor anual distribuído</t>
  </si>
  <si>
    <t>Diferença face ao orçamento</t>
  </si>
  <si>
    <t>Validação</t>
  </si>
  <si>
    <t>Distribuição anual do custo bruto</t>
  </si>
  <si>
    <t>Uma linha por intervenção e ano. Não limitar a programação ao ano de 2028.</t>
  </si>
  <si>
    <t>Ano</t>
  </si>
  <si>
    <t>Valor previsto com IVA</t>
  </si>
  <si>
    <t>Validação anual</t>
  </si>
  <si>
    <t>Índice de documentos</t>
  </si>
  <si>
    <t>Registar ficheiros entregues com o Excel. Indicar Candidatura para documentos comuns. A presença no índice não confirma a prova.</t>
  </si>
  <si>
    <t>ID documento</t>
  </si>
  <si>
    <t>Âmbito / ID intervenção</t>
  </si>
  <si>
    <t>Tipo de documento</t>
  </si>
  <si>
    <t>Descrição / legenda</t>
  </si>
  <si>
    <t>Nome do ficheiro ou ligação</t>
  </si>
  <si>
    <t>Data do documento</t>
  </si>
  <si>
    <t>Signatário / emissor</t>
  </si>
  <si>
    <t>Artigo ou fonte associado</t>
  </si>
  <si>
    <t>Observação / não aplicabilidade</t>
  </si>
  <si>
    <t>Validação do índice</t>
  </si>
  <si>
    <t>DOC-001</t>
  </si>
  <si>
    <t>DOC-002</t>
  </si>
  <si>
    <t>DOC-003</t>
  </si>
  <si>
    <t>DOC-004</t>
  </si>
  <si>
    <t>DOC-005</t>
  </si>
  <si>
    <t>DOC-006</t>
  </si>
  <si>
    <t>DOC-007</t>
  </si>
  <si>
    <t>DOC-008</t>
  </si>
  <si>
    <t>DOC-009</t>
  </si>
  <si>
    <t>DOC-010</t>
  </si>
  <si>
    <t>DOC-011</t>
  </si>
  <si>
    <t>DOC-012</t>
  </si>
  <si>
    <t>DOC-013</t>
  </si>
  <si>
    <t>DOC-014</t>
  </si>
  <si>
    <t>DOC-015</t>
  </si>
  <si>
    <t>DOC-016</t>
  </si>
  <si>
    <t>DOC-017</t>
  </si>
  <si>
    <t>DOC-018</t>
  </si>
  <si>
    <t>DOC-019</t>
  </si>
  <si>
    <t>DOC-020</t>
  </si>
  <si>
    <t>DOC-021</t>
  </si>
  <si>
    <t>DOC-022</t>
  </si>
  <si>
    <t>DOC-023</t>
  </si>
  <si>
    <t>DOC-024</t>
  </si>
  <si>
    <t>DOC-025</t>
  </si>
  <si>
    <t>DOC-026</t>
  </si>
  <si>
    <t>DOC-027</t>
  </si>
  <si>
    <t>DOC-028</t>
  </si>
  <si>
    <t>DOC-029</t>
  </si>
  <si>
    <t>DOC-030</t>
  </si>
  <si>
    <t>DOC-031</t>
  </si>
  <si>
    <t>DOC-032</t>
  </si>
  <si>
    <t>DOC-033</t>
  </si>
  <si>
    <t>DOC-034</t>
  </si>
  <si>
    <t>DOC-035</t>
  </si>
  <si>
    <t>DOC-036</t>
  </si>
  <si>
    <t>DOC-037</t>
  </si>
  <si>
    <t>DOC-038</t>
  </si>
  <si>
    <t>DOC-039</t>
  </si>
  <si>
    <t>DOC-040</t>
  </si>
  <si>
    <t>DOC-041</t>
  </si>
  <si>
    <t>DOC-042</t>
  </si>
  <si>
    <t>DOC-043</t>
  </si>
  <si>
    <t>DOC-044</t>
  </si>
  <si>
    <t>DOC-045</t>
  </si>
  <si>
    <t>DOC-046</t>
  </si>
  <si>
    <t>DOC-047</t>
  </si>
  <si>
    <t>DOC-048</t>
  </si>
  <si>
    <t>DOC-049</t>
  </si>
  <si>
    <t>DOC-050</t>
  </si>
  <si>
    <t>DOC-051</t>
  </si>
  <si>
    <t>DOC-052</t>
  </si>
  <si>
    <t>DOC-053</t>
  </si>
  <si>
    <t>DOC-054</t>
  </si>
  <si>
    <t>DOC-055</t>
  </si>
  <si>
    <t>DOC-056</t>
  </si>
  <si>
    <t>DOC-057</t>
  </si>
  <si>
    <t>DOC-058</t>
  </si>
  <si>
    <t>DOC-059</t>
  </si>
  <si>
    <t>DOC-060</t>
  </si>
  <si>
    <t>DOC-061</t>
  </si>
  <si>
    <t>DOC-062</t>
  </si>
  <si>
    <t>DOC-063</t>
  </si>
  <si>
    <t>DOC-064</t>
  </si>
  <si>
    <t>DOC-065</t>
  </si>
  <si>
    <t>DOC-066</t>
  </si>
  <si>
    <t>DOC-067</t>
  </si>
  <si>
    <t>DOC-068</t>
  </si>
  <si>
    <t>DOC-069</t>
  </si>
  <si>
    <t>DOC-070</t>
  </si>
  <si>
    <t>DOC-071</t>
  </si>
  <si>
    <t>DOC-072</t>
  </si>
  <si>
    <t>DOC-073</t>
  </si>
  <si>
    <t>DOC-074</t>
  </si>
  <si>
    <t>DOC-075</t>
  </si>
  <si>
    <t>DOC-076</t>
  </si>
  <si>
    <t>DOC-077</t>
  </si>
  <si>
    <t>DOC-078</t>
  </si>
  <si>
    <t>DOC-079</t>
  </si>
  <si>
    <t>DOC-080</t>
  </si>
  <si>
    <t>DOC-081</t>
  </si>
  <si>
    <t>DOC-082</t>
  </si>
  <si>
    <t>DOC-083</t>
  </si>
  <si>
    <t>DOC-084</t>
  </si>
  <si>
    <t>DOC-085</t>
  </si>
  <si>
    <t>DOC-086</t>
  </si>
  <si>
    <t>DOC-087</t>
  </si>
  <si>
    <t>DOC-088</t>
  </si>
  <si>
    <t>DOC-089</t>
  </si>
  <si>
    <t>DOC-090</t>
  </si>
  <si>
    <t>DOC-091</t>
  </si>
  <si>
    <t>DOC-092</t>
  </si>
  <si>
    <t>DOC-093</t>
  </si>
  <si>
    <t>DOC-094</t>
  </si>
  <si>
    <t>DOC-095</t>
  </si>
  <si>
    <t>DOC-096</t>
  </si>
  <si>
    <t>DOC-097</t>
  </si>
  <si>
    <t>DOC-098</t>
  </si>
  <si>
    <t>DOC-099</t>
  </si>
  <si>
    <t>DOC-100</t>
  </si>
  <si>
    <t>Adiantamentos FEM recebidos</t>
  </si>
  <si>
    <t>Uma linha por transferência. Não somar estes montantes à comparticipação FEM estimada.</t>
  </si>
  <si>
    <t>ID movimento</t>
  </si>
  <si>
    <t>Despacho / referência</t>
  </si>
  <si>
    <t>Montante atribuído</t>
  </si>
  <si>
    <t>Montante recebido</t>
  </si>
  <si>
    <t>Data de recebimento</t>
  </si>
  <si>
    <t>DOC comprovativo</t>
  </si>
  <si>
    <t>Montante aplicado</t>
  </si>
  <si>
    <t>Saldo não aplicado</t>
  </si>
  <si>
    <t>Imputação a INT / ART e evidência</t>
  </si>
  <si>
    <t>ADI-001</t>
  </si>
  <si>
    <t>ADI-002</t>
  </si>
  <si>
    <t>ADI-003</t>
  </si>
  <si>
    <t>ADI-004</t>
  </si>
  <si>
    <t>ADI-005</t>
  </si>
  <si>
    <t>ADI-006</t>
  </si>
  <si>
    <t>ADI-007</t>
  </si>
  <si>
    <t>ADI-008</t>
  </si>
  <si>
    <t>ADI-009</t>
  </si>
  <si>
    <t>ADI-010</t>
  </si>
  <si>
    <t>ADI-011</t>
  </si>
  <si>
    <t>ADI-012</t>
  </si>
  <si>
    <t>ADI-013</t>
  </si>
  <si>
    <t>ADI-014</t>
  </si>
  <si>
    <t>ADI-015</t>
  </si>
  <si>
    <t>ADI-016</t>
  </si>
  <si>
    <t>ADI-017</t>
  </si>
  <si>
    <t>ADI-018</t>
  </si>
  <si>
    <t>ADI-019</t>
  </si>
  <si>
    <t>ADI-020</t>
  </si>
  <si>
    <t>Relatório de análise por intervenção</t>
  </si>
  <si>
    <t>Área da CCDR. O apoio proposto exige verificação técnica e financeira concluída. O parecer não é a decisão de aprovação.</t>
  </si>
  <si>
    <t>Beneficiário e território</t>
  </si>
  <si>
    <t>Responsabilidade pelo bem</t>
  </si>
  <si>
    <t>Nexo causal</t>
  </si>
  <si>
    <t>Solução e proporcionalidade</t>
  </si>
  <si>
    <t>Contratação / execução</t>
  </si>
  <si>
    <t>Prova documental</t>
  </si>
  <si>
    <t>Coberturas reconciliadas</t>
  </si>
  <si>
    <t>Conclusão técnica</t>
  </si>
  <si>
    <t>Fundamentação da conclusão</t>
  </si>
  <si>
    <t>Técnico responsável</t>
  </si>
  <si>
    <t>Data da análise</t>
  </si>
  <si>
    <t>Custo aceite</t>
  </si>
  <si>
    <t>Coberturas validadas</t>
  </si>
  <si>
    <t>Base líquida validada</t>
  </si>
  <si>
    <t>Taxa proposta</t>
  </si>
  <si>
    <t>Apoio proposto</t>
  </si>
  <si>
    <t>Pendências / condições</t>
  </si>
  <si>
    <t>Documentos e diligências</t>
  </si>
  <si>
    <t>Situação da análise</t>
  </si>
  <si>
    <t>Parecer global e fecho do relatório</t>
  </si>
  <si>
    <t>Resultado global</t>
  </si>
  <si>
    <t>Fundamentação global / proposta de decisão</t>
  </si>
  <si>
    <t>Responsável pela validação hierárquica</t>
  </si>
  <si>
    <t>Data da validação</t>
  </si>
  <si>
    <t>Referência do parecer assinado</t>
  </si>
  <si>
    <t>Data de remessa à DGAL</t>
  </si>
  <si>
    <t>Referência da remessa</t>
  </si>
  <si>
    <t>Versão analisada da candidatura</t>
  </si>
  <si>
    <t>Validação financeira dos artigos pela CCDR</t>
  </si>
  <si>
    <t>Preencher todas as exclusões, incluindo zero. As quatro parcelas de exclusão não podem sobrepor-se.</t>
  </si>
  <si>
    <t>Descrição apresentada</t>
  </si>
  <si>
    <t>Custo proposto pelo requerente</t>
  </si>
  <si>
    <t>IVA recuperável excluído</t>
  </si>
  <si>
    <t>Custo não imputável excluído</t>
  </si>
  <si>
    <t>Outros custos excluídos</t>
  </si>
  <si>
    <t>Custo aceite antes de coberturas</t>
  </si>
  <si>
    <t>Cobertura sobre custo aceite</t>
  </si>
  <si>
    <t>Fundamentação das exclusões / aceitação</t>
  </si>
  <si>
    <t>DOC e evidência da análise</t>
  </si>
  <si>
    <t>Validação financeira</t>
  </si>
  <si>
    <t>Como preencher e utilizar o ficheiro</t>
  </si>
  <si>
    <t>Modelo de trabalho em Excel, sem macros. Compatível com fórmulas do Excel 2016.</t>
  </si>
  <si>
    <t>Taxa máxima FEM</t>
  </si>
  <si>
    <t>1. Identificação</t>
  </si>
  <si>
    <t>Preencher Entidade e as declarações. Um ficheiro corresponde a uma candidatura de uma entidade.</t>
  </si>
  <si>
    <t>2. Intervenções</t>
  </si>
  <si>
    <t>Usar uma linha por intervenção em Intervencoes. Reutilizar o mesmo INT em Danos, Financiamento e Execucao.</t>
  </si>
  <si>
    <t>3. Prova dos danos</t>
  </si>
  <si>
    <t>Preencher Danos, incluindo o nexo, dimensões, solução e fotografias. Registar os ficheiros no índice Documentos.</t>
  </si>
  <si>
    <t>4. Orçamento</t>
  </si>
  <si>
    <t>Uma linha por artigo em Orcamento. Quantidade × preço sem IVA; IVA arredondado por artigo; custo imputável ao dano e IVA não recuperável indicados em separado.</t>
  </si>
  <si>
    <t>5. Seguros e apoios</t>
  </si>
  <si>
    <t>Registar cada fonte uma vez em Fontes. Distribuir em Coberturas os montantes afetos à candidatura por artigo. Não somar solicitado, reconhecido e recebido.</t>
  </si>
  <si>
    <t>6. Financiamento</t>
  </si>
  <si>
    <t>Responder expressamente sobre seguros e outros apoios. Indicar recursos próprios e financiamento reembolsável. Confirmar a inexistência de sobreposição só depois de reconciliar as coberturas.</t>
  </si>
  <si>
    <t>7. Execução</t>
  </si>
  <si>
    <t>8. Documentos e entrega</t>
  </si>
  <si>
    <t>Entregar os ficheiros referidos no índice juntamente com o Excel e as declarações assinadas. O Excel não carrega documentos nem efetua a submissão.</t>
  </si>
  <si>
    <t>9. Síntese</t>
  </si>
  <si>
    <t>Consultar Resumo. Por apurar não significa zero. O subtotal conhecido não representa toda a candidatura quando faltam dados.</t>
  </si>
  <si>
    <t>10. Análise da CCDR</t>
  </si>
  <si>
    <t>Preencher as células lilás de Validacao e Analise. Preservar os custos apresentados. O parecer técnico e a decisão de apoio são momentos distintos.</t>
  </si>
  <si>
    <t>Expansão</t>
  </si>
  <si>
    <t>Não acrescentar linhas para além das áreas preparadas sem alargar as fórmulas, listas, validações e intervalos de resumo. Os limites são deste ficheiro, não do regime de apoio.</t>
  </si>
  <si>
    <t>Identificadores</t>
  </si>
  <si>
    <t>Os códigos predefinidos são estáveis. Não os alterar. As ligações usam os identificadores. Aplicar filtros ou ordenar sempre a tabela completa, nunca apenas uma coluna.</t>
  </si>
  <si>
    <t>Células e acesso</t>
  </si>
  <si>
    <t>Amarelo: requerente. Cinzento: valores e fórmulas automáticos. Lilás: análise da CCDR. O ficheiro não aplica perfis de acesso nem proteção por palavra-passe.</t>
  </si>
  <si>
    <t>Zeros e pendências</t>
  </si>
  <si>
    <t>Introduzir 0 quando o montante é efetivamente nulo, incluindo IVA recuperável ou apoio recebido. Manter valores desconhecidos em branco e selecionar Por apurar quando disponível.</t>
  </si>
  <si>
    <t>Base financeira</t>
  </si>
  <si>
    <t>Custo imputável ao dano + IVA não recuperável dessa parcela − pessoal e maquinaria próprios = custo proposto. Deduzir apenas a cobertura dos mesmos custos.</t>
  </si>
  <si>
    <t>IVA e sobreposição</t>
  </si>
  <si>
    <t>A cobertura bruta de cada artigo não pode superar o custo bruto menos IVA recuperável. A parcela deduzida à base de apoio não pode superar o custo proposto.</t>
  </si>
  <si>
    <t>Taxa e arredondamento</t>
  </si>
  <si>
    <t>Teto de 60%, sem garantia de atribuição. Arredondar subtotal e IVA a cêntimos por artigo; apoio a cêntimos por intervenção e somar. A taxa efetiva é proposta pela CCDR.</t>
  </si>
  <si>
    <t>Seguros pendentes</t>
  </si>
  <si>
    <t>Fontes pendentes ou por distribuir impedem o cálculo consolidado nesta versão. Fontes recusadas exigem montantes confirmados de 0 e respetiva prova.</t>
  </si>
  <si>
    <t>Adiantamentos</t>
  </si>
  <si>
    <t>Registar transferências FEM separadamente. Não adicionar um adiantamento ao apoio total nem deduzi-lo como seguro. O acerto depende do contrato e da orientação competente.</t>
  </si>
  <si>
    <t>Limites das validações</t>
  </si>
  <si>
    <t>O ficheiro verifica relações numéricas e presença de campos. A causalidade, a responsabilidade, a abrangência territorial, a autenticidade e a suficiência da prova exigem confirmação técnica.</t>
  </si>
  <si>
    <t>Articulação com a proposta Word</t>
  </si>
  <si>
    <t>Os oito separadores funcionais foram desdobrados em mapas auxiliares no Excel para separar fontes, imputações, calendário, documentos e análise.</t>
  </si>
  <si>
    <t>Prazo de apresentação</t>
  </si>
  <si>
    <t>30 de novembro de 2026, conforme o despacho fornecido. A data e o comprovativo de entrega devem ser registados no procedimento aplicável.</t>
  </si>
  <si>
    <t>Listas de escolha</t>
  </si>
  <si>
    <t>Capacidade preparada: 20 intervenções, 100 artigos, 30 fontes e 100 documentos.</t>
  </si>
  <si>
    <t>Intervenções</t>
  </si>
  <si>
    <t>Artigos</t>
  </si>
  <si>
    <t>Documentos</t>
  </si>
  <si>
    <t>Tipologias</t>
  </si>
  <si>
    <t>Despesas</t>
  </si>
  <si>
    <t>Unidades</t>
  </si>
  <si>
    <t>Estradas e arruamentos</t>
  </si>
  <si>
    <t>Obra</t>
  </si>
  <si>
    <t>un.</t>
  </si>
  <si>
    <t>Água, saneamento e drenagem</t>
  </si>
  <si>
    <t>Demolição e escombros</t>
  </si>
  <si>
    <t>m</t>
  </si>
  <si>
    <t>Pontes, passagens e contenção</t>
  </si>
  <si>
    <t>Materiais</t>
  </si>
  <si>
    <t>m²</t>
  </si>
  <si>
    <t>Equipamentos coletivos</t>
  </si>
  <si>
    <t>Aluguer externo</t>
  </si>
  <si>
    <t>m³</t>
  </si>
  <si>
    <t>Habitação municipal</t>
  </si>
  <si>
    <t>Estudos, projetos e fiscalização</t>
  </si>
  <si>
    <t>kg</t>
  </si>
  <si>
    <t>Outro a fundamentar</t>
  </si>
  <si>
    <t>Solução provisória</t>
  </si>
  <si>
    <t>t</t>
  </si>
  <si>
    <t>Pessoal próprio</t>
  </si>
  <si>
    <t>h</t>
  </si>
  <si>
    <t>Maquinaria própria</t>
  </si>
  <si>
    <t>dia</t>
  </si>
  <si>
    <t>Outra</t>
  </si>
  <si>
    <t>conjunto</t>
  </si>
  <si>
    <t>FIN-031</t>
  </si>
  <si>
    <t>FIN-032</t>
  </si>
  <si>
    <t>FIN-033</t>
  </si>
  <si>
    <t>INT-021</t>
  </si>
  <si>
    <t>INT-022</t>
  </si>
  <si>
    <t>INT-023</t>
  </si>
  <si>
    <t>INT-024</t>
  </si>
  <si>
    <t>INT-025</t>
  </si>
  <si>
    <t>INT-026</t>
  </si>
  <si>
    <t>ART-101</t>
  </si>
  <si>
    <t>ART-102</t>
  </si>
  <si>
    <t>ART-103</t>
  </si>
  <si>
    <t>ART-104</t>
  </si>
  <si>
    <t>COB-101</t>
  </si>
  <si>
    <t>COB-102</t>
  </si>
  <si>
    <t>COB-103</t>
  </si>
  <si>
    <t>COB-104</t>
  </si>
  <si>
    <t>COB-105</t>
  </si>
  <si>
    <t>COB-106</t>
  </si>
  <si>
    <t>COB-107</t>
  </si>
  <si>
    <t>COB-108</t>
  </si>
  <si>
    <t>COB-109</t>
  </si>
  <si>
    <t>COB-110</t>
  </si>
  <si>
    <t>COB-111</t>
  </si>
  <si>
    <t>INT-027</t>
  </si>
  <si>
    <t>INT-028</t>
  </si>
  <si>
    <t>INT-029</t>
  </si>
  <si>
    <t>INT-030</t>
  </si>
  <si>
    <t>INT-031</t>
  </si>
  <si>
    <t>INT-032</t>
  </si>
  <si>
    <t>INT-033</t>
  </si>
  <si>
    <t>INT-034</t>
  </si>
  <si>
    <t>INT-035</t>
  </si>
  <si>
    <t>INT-036</t>
  </si>
  <si>
    <t>INT-037</t>
  </si>
  <si>
    <t>INT-038</t>
  </si>
  <si>
    <t>INT-039</t>
  </si>
  <si>
    <t>INT-040</t>
  </si>
  <si>
    <t>INT-041</t>
  </si>
  <si>
    <t>INT-042</t>
  </si>
  <si>
    <t>INT-043</t>
  </si>
  <si>
    <t>INT-044</t>
  </si>
  <si>
    <t>INT-045</t>
  </si>
  <si>
    <t>INT-046</t>
  </si>
  <si>
    <t>INT-047</t>
  </si>
  <si>
    <t>INT-048</t>
  </si>
  <si>
    <t>INT-049</t>
  </si>
  <si>
    <t>INT-050</t>
  </si>
  <si>
    <t>INT-051</t>
  </si>
  <si>
    <t>INT-052</t>
  </si>
  <si>
    <t>INT-053</t>
  </si>
  <si>
    <t>INT-054</t>
  </si>
  <si>
    <t>INT-055</t>
  </si>
  <si>
    <t>INT-056</t>
  </si>
  <si>
    <t>INT-057</t>
  </si>
  <si>
    <t>INT-058</t>
  </si>
  <si>
    <t>INT-059</t>
  </si>
  <si>
    <t>INT-060</t>
  </si>
  <si>
    <t>INT-061</t>
  </si>
  <si>
    <t>INT-062</t>
  </si>
  <si>
    <t>INT-063</t>
  </si>
  <si>
    <t>INT-064</t>
  </si>
  <si>
    <t>INT-065</t>
  </si>
  <si>
    <t>INT-066</t>
  </si>
  <si>
    <t>INT-067</t>
  </si>
  <si>
    <t>INT-068</t>
  </si>
  <si>
    <t>INT-069</t>
  </si>
  <si>
    <t>INT-070</t>
  </si>
  <si>
    <t>INT-071</t>
  </si>
  <si>
    <t>INT-072</t>
  </si>
  <si>
    <t>INT-073</t>
  </si>
  <si>
    <t>INT-074</t>
  </si>
  <si>
    <t>INT-075</t>
  </si>
  <si>
    <t>INT-076</t>
  </si>
  <si>
    <t>INT-077</t>
  </si>
  <si>
    <t>INT-078</t>
  </si>
  <si>
    <t>INT-079</t>
  </si>
  <si>
    <t>INT-080</t>
  </si>
  <si>
    <t>INT-081</t>
  </si>
  <si>
    <t>INT-082</t>
  </si>
  <si>
    <t>INT-083</t>
  </si>
  <si>
    <t>INT-084</t>
  </si>
  <si>
    <t>INT-085</t>
  </si>
  <si>
    <t>INT-086</t>
  </si>
  <si>
    <t>INT-087</t>
  </si>
  <si>
    <t>INT-088</t>
  </si>
  <si>
    <t>INT-089</t>
  </si>
  <si>
    <t>INT-090</t>
  </si>
  <si>
    <t>INT-091</t>
  </si>
  <si>
    <t>INT-092</t>
  </si>
  <si>
    <t>INT-093</t>
  </si>
  <si>
    <t>INT-094</t>
  </si>
  <si>
    <t>INT-095</t>
  </si>
  <si>
    <t>INT-096</t>
  </si>
  <si>
    <t>INT-097</t>
  </si>
  <si>
    <t>INT-098</t>
  </si>
  <si>
    <t>INT-099</t>
  </si>
  <si>
    <t>INT-100</t>
  </si>
  <si>
    <t>FIN-034</t>
  </si>
  <si>
    <t>FIN-035</t>
  </si>
  <si>
    <t>FIN-036</t>
  </si>
  <si>
    <t>FIN-037</t>
  </si>
  <si>
    <t>FIN-038</t>
  </si>
  <si>
    <t>FIN-039</t>
  </si>
  <si>
    <t>FIN-040</t>
  </si>
  <si>
    <t>FIN-041</t>
  </si>
  <si>
    <t>FIN-042</t>
  </si>
  <si>
    <t>FIN-043</t>
  </si>
  <si>
    <t>FIN-044</t>
  </si>
  <si>
    <t>FIN-045</t>
  </si>
  <si>
    <t>FIN-046</t>
  </si>
  <si>
    <t>FIN-047</t>
  </si>
  <si>
    <t>FIN-048</t>
  </si>
  <si>
    <t>FIN-049</t>
  </si>
  <si>
    <t>FIN-050</t>
  </si>
  <si>
    <t>FIN-051</t>
  </si>
  <si>
    <t>FIN-052</t>
  </si>
  <si>
    <t>FIN-053</t>
  </si>
  <si>
    <t>FIN-054</t>
  </si>
  <si>
    <t>FIN-055</t>
  </si>
  <si>
    <t>FIN-056</t>
  </si>
  <si>
    <t>FIN-057</t>
  </si>
  <si>
    <t>FIN-058</t>
  </si>
  <si>
    <t>FIN-059</t>
  </si>
  <si>
    <t>FIN-060</t>
  </si>
  <si>
    <t>FIN-061</t>
  </si>
  <si>
    <t>FIN-062</t>
  </si>
  <si>
    <t>FIN-063</t>
  </si>
  <si>
    <t>FIN-064</t>
  </si>
  <si>
    <t>FIN-065</t>
  </si>
  <si>
    <t>FIN-066</t>
  </si>
  <si>
    <t>FIN-067</t>
  </si>
  <si>
    <t>FIN-068</t>
  </si>
  <si>
    <t>FIN-069</t>
  </si>
  <si>
    <t>FIN-070</t>
  </si>
  <si>
    <t>FIN-071</t>
  </si>
  <si>
    <t>FIN-072</t>
  </si>
  <si>
    <t>FIN-073</t>
  </si>
  <si>
    <t>FIN-074</t>
  </si>
  <si>
    <t>FIN-075</t>
  </si>
  <si>
    <t>FIN-076</t>
  </si>
  <si>
    <t>FIN-077</t>
  </si>
  <si>
    <t>FIN-078</t>
  </si>
  <si>
    <t>FIN-079</t>
  </si>
  <si>
    <t>FIN-080</t>
  </si>
  <si>
    <t>FIN-081</t>
  </si>
  <si>
    <t>FIN-082</t>
  </si>
  <si>
    <t>FIN-083</t>
  </si>
  <si>
    <t>FIN-084</t>
  </si>
  <si>
    <t>FIN-085</t>
  </si>
  <si>
    <t>FIN-086</t>
  </si>
  <si>
    <t>FIN-087</t>
  </si>
  <si>
    <t>FIN-088</t>
  </si>
  <si>
    <t>FIN-089</t>
  </si>
  <si>
    <t>FIN-090</t>
  </si>
  <si>
    <t>FIN-091</t>
  </si>
  <si>
    <t>FIN-092</t>
  </si>
  <si>
    <t>FIN-093</t>
  </si>
  <si>
    <t>FIN-094</t>
  </si>
  <si>
    <t>FIN-095</t>
  </si>
  <si>
    <t>FIN-096</t>
  </si>
  <si>
    <t>FIN-097</t>
  </si>
  <si>
    <t>FIN-098</t>
  </si>
  <si>
    <t>FIN-099</t>
  </si>
  <si>
    <t>FIN-100</t>
  </si>
  <si>
    <t>DOC-101</t>
  </si>
  <si>
    <t>DOC-102</t>
  </si>
  <si>
    <t>DOC-103</t>
  </si>
  <si>
    <t>DOC-104</t>
  </si>
  <si>
    <t>ART-105</t>
  </si>
  <si>
    <t>DOC-105</t>
  </si>
  <si>
    <t>ART-106</t>
  </si>
  <si>
    <t>DOC-106</t>
  </si>
  <si>
    <t>ART-107</t>
  </si>
  <si>
    <t>DOC-107</t>
  </si>
  <si>
    <t>ART-108</t>
  </si>
  <si>
    <t>DOC-108</t>
  </si>
  <si>
    <t>ART-109</t>
  </si>
  <si>
    <t>DOC-109</t>
  </si>
  <si>
    <t>ART-110</t>
  </si>
  <si>
    <t>DOC-110</t>
  </si>
  <si>
    <t>ART-111</t>
  </si>
  <si>
    <t>DOC-111</t>
  </si>
  <si>
    <t>ART-112</t>
  </si>
  <si>
    <t>DOC-112</t>
  </si>
  <si>
    <t>ART-113</t>
  </si>
  <si>
    <t>DOC-113</t>
  </si>
  <si>
    <t>ART-114</t>
  </si>
  <si>
    <t>ART-115</t>
  </si>
  <si>
    <t>ART-116</t>
  </si>
  <si>
    <t>ART-117</t>
  </si>
  <si>
    <t>ART-118</t>
  </si>
  <si>
    <t>ART-119</t>
  </si>
  <si>
    <t>ART-120</t>
  </si>
  <si>
    <t>ART-121</t>
  </si>
  <si>
    <t>ART-122</t>
  </si>
  <si>
    <t>ART-123</t>
  </si>
  <si>
    <t>ART-124</t>
  </si>
  <si>
    <t>ART-125</t>
  </si>
  <si>
    <t>ART-126</t>
  </si>
  <si>
    <t>ART-127</t>
  </si>
  <si>
    <t>ART-128</t>
  </si>
  <si>
    <t>ART-129</t>
  </si>
  <si>
    <t>ART-130</t>
  </si>
  <si>
    <t>ART-131</t>
  </si>
  <si>
    <t>ART-132</t>
  </si>
  <si>
    <t>ART-133</t>
  </si>
  <si>
    <t>ART-134</t>
  </si>
  <si>
    <t>ART-135</t>
  </si>
  <si>
    <t>ART-136</t>
  </si>
  <si>
    <t>ART-137</t>
  </si>
  <si>
    <t>ART-138</t>
  </si>
  <si>
    <t>ART-139</t>
  </si>
  <si>
    <t>ART-140</t>
  </si>
  <si>
    <t>ART-141</t>
  </si>
  <si>
    <t>ART-142</t>
  </si>
  <si>
    <t>ART-143</t>
  </si>
  <si>
    <t>ART-144</t>
  </si>
  <si>
    <t>ART-145</t>
  </si>
  <si>
    <t>ART-146</t>
  </si>
  <si>
    <t>ART-147</t>
  </si>
  <si>
    <t>ART-148</t>
  </si>
  <si>
    <t>ART-149</t>
  </si>
  <si>
    <t>ART-150</t>
  </si>
  <si>
    <t>ART-151</t>
  </si>
  <si>
    <t>ART-152</t>
  </si>
  <si>
    <t>ART-153</t>
  </si>
  <si>
    <t>ART-154</t>
  </si>
  <si>
    <t>ART-155</t>
  </si>
  <si>
    <t>ART-156</t>
  </si>
  <si>
    <t>ART-157</t>
  </si>
  <si>
    <t>ART-158</t>
  </si>
  <si>
    <t>ART-159</t>
  </si>
  <si>
    <t>ART-160</t>
  </si>
  <si>
    <t>ART-161</t>
  </si>
  <si>
    <t>ART-162</t>
  </si>
  <si>
    <t>ART-163</t>
  </si>
  <si>
    <t>ART-164</t>
  </si>
  <si>
    <t>ART-165</t>
  </si>
  <si>
    <t>ART-166</t>
  </si>
  <si>
    <t>ART-167</t>
  </si>
  <si>
    <t>ART-168</t>
  </si>
  <si>
    <t>ART-169</t>
  </si>
  <si>
    <t>ART-170</t>
  </si>
  <si>
    <t>ART-171</t>
  </si>
  <si>
    <t>ART-172</t>
  </si>
  <si>
    <t>ART-173</t>
  </si>
  <si>
    <t>ART-174</t>
  </si>
  <si>
    <t>ART-175</t>
  </si>
  <si>
    <t>ART-176</t>
  </si>
  <si>
    <t>ART-177</t>
  </si>
  <si>
    <t>ART-178</t>
  </si>
  <si>
    <t>ART-179</t>
  </si>
  <si>
    <t>ART-180</t>
  </si>
  <si>
    <t>ART-181</t>
  </si>
  <si>
    <t>ART-182</t>
  </si>
  <si>
    <t>ART-183</t>
  </si>
  <si>
    <t>ART-184</t>
  </si>
  <si>
    <t>ART-185</t>
  </si>
  <si>
    <t>ART-186</t>
  </si>
  <si>
    <t>ART-187</t>
  </si>
  <si>
    <t>ART-188</t>
  </si>
  <si>
    <t>ART-189</t>
  </si>
  <si>
    <t>ART-190</t>
  </si>
  <si>
    <t>ART-191</t>
  </si>
  <si>
    <t>ART-192</t>
  </si>
  <si>
    <t>ART-193</t>
  </si>
  <si>
    <t>ART-194</t>
  </si>
  <si>
    <t>ART-195</t>
  </si>
  <si>
    <t>ART-196</t>
  </si>
  <si>
    <t>ART-197</t>
  </si>
  <si>
    <t>ART-198</t>
  </si>
  <si>
    <t>ART-199</t>
  </si>
  <si>
    <t>ART-200</t>
  </si>
  <si>
    <t>ART-201</t>
  </si>
  <si>
    <t>ART-202</t>
  </si>
  <si>
    <t>ART-203</t>
  </si>
  <si>
    <t>ART-204</t>
  </si>
  <si>
    <t>ART-205</t>
  </si>
  <si>
    <t>ART-206</t>
  </si>
  <si>
    <t>ART-207</t>
  </si>
  <si>
    <t>ART-208</t>
  </si>
  <si>
    <t>ART-209</t>
  </si>
  <si>
    <t>ART-210</t>
  </si>
  <si>
    <t>ART-211</t>
  </si>
  <si>
    <t>ART-212</t>
  </si>
  <si>
    <t>ART-213</t>
  </si>
  <si>
    <t>ART-214</t>
  </si>
  <si>
    <t>ART-215</t>
  </si>
  <si>
    <t>ART-216</t>
  </si>
  <si>
    <t>ART-217</t>
  </si>
  <si>
    <t>ART-218</t>
  </si>
  <si>
    <t>ART-219</t>
  </si>
  <si>
    <t>ART-220</t>
  </si>
  <si>
    <t>ART-221</t>
  </si>
  <si>
    <t>ART-222</t>
  </si>
  <si>
    <t>ART-223</t>
  </si>
  <si>
    <t>ART-224</t>
  </si>
  <si>
    <t>ART-225</t>
  </si>
  <si>
    <t>ART-226</t>
  </si>
  <si>
    <t>ART-227</t>
  </si>
  <si>
    <t>ART-228</t>
  </si>
  <si>
    <t>ART-229</t>
  </si>
  <si>
    <t>ART-230</t>
  </si>
  <si>
    <t>ART-231</t>
  </si>
  <si>
    <t>ART-232</t>
  </si>
  <si>
    <t>ART-233</t>
  </si>
  <si>
    <t>ART-234</t>
  </si>
  <si>
    <t>ART-235</t>
  </si>
  <si>
    <t>ART-236</t>
  </si>
  <si>
    <t>ART-237</t>
  </si>
  <si>
    <t>ART-238</t>
  </si>
  <si>
    <t>ART-239</t>
  </si>
  <si>
    <t>ART-240</t>
  </si>
  <si>
    <t>ART-241</t>
  </si>
  <si>
    <t>ART-242</t>
  </si>
  <si>
    <t>ART-243</t>
  </si>
  <si>
    <t>ART-244</t>
  </si>
  <si>
    <t>ART-245</t>
  </si>
  <si>
    <t>ART-246</t>
  </si>
  <si>
    <t>ART-247</t>
  </si>
  <si>
    <t>ART-248</t>
  </si>
  <si>
    <t>ART-249</t>
  </si>
  <si>
    <t>ART-250</t>
  </si>
  <si>
    <t>ART-251</t>
  </si>
  <si>
    <t>ART-252</t>
  </si>
  <si>
    <t>ART-253</t>
  </si>
  <si>
    <t>ART-254</t>
  </si>
  <si>
    <t>ART-255</t>
  </si>
  <si>
    <t>ART-256</t>
  </si>
  <si>
    <t>ART-257</t>
  </si>
  <si>
    <t>ART-258</t>
  </si>
  <si>
    <t>ART-259</t>
  </si>
  <si>
    <t>ART-260</t>
  </si>
  <si>
    <t>ART-261</t>
  </si>
  <si>
    <t>ART-262</t>
  </si>
  <si>
    <t>ART-263</t>
  </si>
  <si>
    <t>ART-264</t>
  </si>
  <si>
    <t>ART-265</t>
  </si>
  <si>
    <t>ART-266</t>
  </si>
  <si>
    <t>ART-267</t>
  </si>
  <si>
    <t>ART-268</t>
  </si>
  <si>
    <t>ART-269</t>
  </si>
  <si>
    <t>ART-270</t>
  </si>
  <si>
    <t>ART-271</t>
  </si>
  <si>
    <t>ART-272</t>
  </si>
  <si>
    <t>ART-273</t>
  </si>
  <si>
    <t>ART-274</t>
  </si>
  <si>
    <t>ART-275</t>
  </si>
  <si>
    <t>ART-276</t>
  </si>
  <si>
    <t>ART-277</t>
  </si>
  <si>
    <t>ART-278</t>
  </si>
  <si>
    <t>ART-279</t>
  </si>
  <si>
    <t>ART-280</t>
  </si>
  <si>
    <t>ART-281</t>
  </si>
  <si>
    <t>ART-282</t>
  </si>
  <si>
    <t>ART-283</t>
  </si>
  <si>
    <t>ART-284</t>
  </si>
  <si>
    <t>ART-285</t>
  </si>
  <si>
    <t>ART-286</t>
  </si>
  <si>
    <t>ART-287</t>
  </si>
  <si>
    <t>ART-288</t>
  </si>
  <si>
    <t>ART-289</t>
  </si>
  <si>
    <t>ART-290</t>
  </si>
  <si>
    <t>ART-291</t>
  </si>
  <si>
    <t>ART-292</t>
  </si>
  <si>
    <t>ART-293</t>
  </si>
  <si>
    <t>ART-294</t>
  </si>
  <si>
    <t>ART-295</t>
  </si>
  <si>
    <t>ART-296</t>
  </si>
  <si>
    <t>ART-297</t>
  </si>
  <si>
    <t>ART-298</t>
  </si>
  <si>
    <t>ART-299</t>
  </si>
  <si>
    <t>ART-300</t>
  </si>
  <si>
    <t>COB-112</t>
  </si>
  <si>
    <t>COB-113</t>
  </si>
  <si>
    <t>COB-114</t>
  </si>
  <si>
    <t>COB-115</t>
  </si>
  <si>
    <t>COB-116</t>
  </si>
  <si>
    <t>COB-117</t>
  </si>
  <si>
    <t>COB-118</t>
  </si>
  <si>
    <t>COB-119</t>
  </si>
  <si>
    <t>COB-120</t>
  </si>
  <si>
    <t>COB-121</t>
  </si>
  <si>
    <t>COB-122</t>
  </si>
  <si>
    <t>COB-123</t>
  </si>
  <si>
    <t>COB-124</t>
  </si>
  <si>
    <t>COB-125</t>
  </si>
  <si>
    <t>COB-126</t>
  </si>
  <si>
    <t>COB-127</t>
  </si>
  <si>
    <t>COB-128</t>
  </si>
  <si>
    <t>COB-129</t>
  </si>
  <si>
    <t>COB-130</t>
  </si>
  <si>
    <t>COB-131</t>
  </si>
  <si>
    <t>COB-132</t>
  </si>
  <si>
    <t>COB-133</t>
  </si>
  <si>
    <t>COB-134</t>
  </si>
  <si>
    <t>COB-135</t>
  </si>
  <si>
    <t>COB-136</t>
  </si>
  <si>
    <t>COB-137</t>
  </si>
  <si>
    <t>COB-138</t>
  </si>
  <si>
    <t>COB-139</t>
  </si>
  <si>
    <t>COB-140</t>
  </si>
  <si>
    <t>COB-141</t>
  </si>
  <si>
    <t>COB-142</t>
  </si>
  <si>
    <t>COB-143</t>
  </si>
  <si>
    <t>COB-144</t>
  </si>
  <si>
    <t>COB-145</t>
  </si>
  <si>
    <t>COB-146</t>
  </si>
  <si>
    <t>COB-147</t>
  </si>
  <si>
    <t>COB-148</t>
  </si>
  <si>
    <t>COB-149</t>
  </si>
  <si>
    <t>COB-150</t>
  </si>
  <si>
    <t>COB-151</t>
  </si>
  <si>
    <t>COB-152</t>
  </si>
  <si>
    <t>COB-153</t>
  </si>
  <si>
    <t>COB-154</t>
  </si>
  <si>
    <t>COB-155</t>
  </si>
  <si>
    <t>COB-156</t>
  </si>
  <si>
    <t>COB-157</t>
  </si>
  <si>
    <t>COB-158</t>
  </si>
  <si>
    <t>COB-159</t>
  </si>
  <si>
    <t>COB-160</t>
  </si>
  <si>
    <t>COB-161</t>
  </si>
  <si>
    <t>COB-162</t>
  </si>
  <si>
    <t>COB-163</t>
  </si>
  <si>
    <t>COB-164</t>
  </si>
  <si>
    <t>COB-165</t>
  </si>
  <si>
    <t>COB-166</t>
  </si>
  <si>
    <t>COB-167</t>
  </si>
  <si>
    <t>COB-168</t>
  </si>
  <si>
    <t>COB-169</t>
  </si>
  <si>
    <t>COB-170</t>
  </si>
  <si>
    <t>COB-171</t>
  </si>
  <si>
    <t>COB-172</t>
  </si>
  <si>
    <t>COB-173</t>
  </si>
  <si>
    <t>COB-174</t>
  </si>
  <si>
    <t>COB-175</t>
  </si>
  <si>
    <t>COB-176</t>
  </si>
  <si>
    <t>COB-177</t>
  </si>
  <si>
    <t>COB-178</t>
  </si>
  <si>
    <t>COB-179</t>
  </si>
  <si>
    <t>COB-180</t>
  </si>
  <si>
    <t>COB-181</t>
  </si>
  <si>
    <t>COB-182</t>
  </si>
  <si>
    <t>COB-183</t>
  </si>
  <si>
    <t>COB-184</t>
  </si>
  <si>
    <t>COB-185</t>
  </si>
  <si>
    <t>COB-186</t>
  </si>
  <si>
    <t>COB-187</t>
  </si>
  <si>
    <t>COB-188</t>
  </si>
  <si>
    <t>COB-189</t>
  </si>
  <si>
    <t>COB-190</t>
  </si>
  <si>
    <t>COB-191</t>
  </si>
  <si>
    <t>COB-192</t>
  </si>
  <si>
    <t>COB-193</t>
  </si>
  <si>
    <t>COB-194</t>
  </si>
  <si>
    <t>COB-195</t>
  </si>
  <si>
    <t>COB-196</t>
  </si>
  <si>
    <t>COB-197</t>
  </si>
  <si>
    <t>COB-198</t>
  </si>
  <si>
    <t>COB-199</t>
  </si>
  <si>
    <t>COB-200</t>
  </si>
  <si>
    <t>COB-201</t>
  </si>
  <si>
    <t>COB-202</t>
  </si>
  <si>
    <t>COB-203</t>
  </si>
  <si>
    <t>COB-204</t>
  </si>
  <si>
    <t>COB-205</t>
  </si>
  <si>
    <t>COB-206</t>
  </si>
  <si>
    <t>COB-207</t>
  </si>
  <si>
    <t>COB-208</t>
  </si>
  <si>
    <t>COB-209</t>
  </si>
  <si>
    <t>COB-210</t>
  </si>
  <si>
    <t>COB-211</t>
  </si>
  <si>
    <t>COB-212</t>
  </si>
  <si>
    <t>COB-213</t>
  </si>
  <si>
    <t>COB-214</t>
  </si>
  <si>
    <t>COB-215</t>
  </si>
  <si>
    <t>COB-216</t>
  </si>
  <si>
    <t>COB-217</t>
  </si>
  <si>
    <t>COB-218</t>
  </si>
  <si>
    <t>COB-219</t>
  </si>
  <si>
    <t>COB-220</t>
  </si>
  <si>
    <t>COB-221</t>
  </si>
  <si>
    <t>COB-222</t>
  </si>
  <si>
    <t>COB-223</t>
  </si>
  <si>
    <t>COB-224</t>
  </si>
  <si>
    <t>COB-225</t>
  </si>
  <si>
    <t>COB-226</t>
  </si>
  <si>
    <t>COB-227</t>
  </si>
  <si>
    <t>COB-228</t>
  </si>
  <si>
    <t>COB-229</t>
  </si>
  <si>
    <t>COB-230</t>
  </si>
  <si>
    <t>COB-231</t>
  </si>
  <si>
    <t>COB-232</t>
  </si>
  <si>
    <t>COB-233</t>
  </si>
  <si>
    <t>COB-234</t>
  </si>
  <si>
    <t>COB-235</t>
  </si>
  <si>
    <t>COB-236</t>
  </si>
  <si>
    <t>COB-237</t>
  </si>
  <si>
    <t>COB-238</t>
  </si>
  <si>
    <t>COB-239</t>
  </si>
  <si>
    <t>COB-240</t>
  </si>
  <si>
    <t>COB-241</t>
  </si>
  <si>
    <t>COB-242</t>
  </si>
  <si>
    <t>COB-243</t>
  </si>
  <si>
    <t>COB-244</t>
  </si>
  <si>
    <t>COB-245</t>
  </si>
  <si>
    <t>COB-246</t>
  </si>
  <si>
    <t>COB-247</t>
  </si>
  <si>
    <t>COB-248</t>
  </si>
  <si>
    <t>COB-249</t>
  </si>
  <si>
    <t>COB-250</t>
  </si>
  <si>
    <t>COB-251</t>
  </si>
  <si>
    <t>COB-252</t>
  </si>
  <si>
    <t>COB-253</t>
  </si>
  <si>
    <t>COB-254</t>
  </si>
  <si>
    <t>COB-255</t>
  </si>
  <si>
    <t>COB-256</t>
  </si>
  <si>
    <t>COB-257</t>
  </si>
  <si>
    <t>COB-258</t>
  </si>
  <si>
    <t>COB-259</t>
  </si>
  <si>
    <t>COB-260</t>
  </si>
  <si>
    <t>COB-261</t>
  </si>
  <si>
    <t>COB-262</t>
  </si>
  <si>
    <t>COB-263</t>
  </si>
  <si>
    <t>COB-264</t>
  </si>
  <si>
    <t>COB-265</t>
  </si>
  <si>
    <t>COB-266</t>
  </si>
  <si>
    <t>COB-267</t>
  </si>
  <si>
    <t>COB-268</t>
  </si>
  <si>
    <t>COB-269</t>
  </si>
  <si>
    <t>COB-270</t>
  </si>
  <si>
    <t>COB-271</t>
  </si>
  <si>
    <t>COB-272</t>
  </si>
  <si>
    <t>COB-273</t>
  </si>
  <si>
    <t>COB-274</t>
  </si>
  <si>
    <t>COB-275</t>
  </si>
  <si>
    <t>COB-276</t>
  </si>
  <si>
    <t>COB-277</t>
  </si>
  <si>
    <t>COB-278</t>
  </si>
  <si>
    <t>COB-279</t>
  </si>
  <si>
    <t>COB-280</t>
  </si>
  <si>
    <t>COB-281</t>
  </si>
  <si>
    <t>COB-282</t>
  </si>
  <si>
    <t>COB-283</t>
  </si>
  <si>
    <t>COB-284</t>
  </si>
  <si>
    <t>COB-285</t>
  </si>
  <si>
    <t>COB-286</t>
  </si>
  <si>
    <t>COB-287</t>
  </si>
  <si>
    <t>COB-288</t>
  </si>
  <si>
    <t>COB-289</t>
  </si>
  <si>
    <t>COB-290</t>
  </si>
  <si>
    <t>COB-291</t>
  </si>
  <si>
    <t>COB-292</t>
  </si>
  <si>
    <t>COB-293</t>
  </si>
  <si>
    <t>COB-294</t>
  </si>
  <si>
    <t>COB-295</t>
  </si>
  <si>
    <t>COB-296</t>
  </si>
  <si>
    <t>COB-297</t>
  </si>
  <si>
    <t>COB-298</t>
  </si>
  <si>
    <t>COB-299</t>
  </si>
  <si>
    <t>COB-300</t>
  </si>
  <si>
    <t>DOC-114</t>
  </si>
  <si>
    <t>DOC-115</t>
  </si>
  <si>
    <t>DOC-116</t>
  </si>
  <si>
    <t>DOC-117</t>
  </si>
  <si>
    <t>DOC-118</t>
  </si>
  <si>
    <t>DOC-119</t>
  </si>
  <si>
    <t>DOC-120</t>
  </si>
  <si>
    <t>DOC-121</t>
  </si>
  <si>
    <t>DOC-122</t>
  </si>
  <si>
    <t>DOC-123</t>
  </si>
  <si>
    <t>DOC-124</t>
  </si>
  <si>
    <t>DOC-125</t>
  </si>
  <si>
    <t>DOC-126</t>
  </si>
  <si>
    <t>DOC-127</t>
  </si>
  <si>
    <t>DOC-128</t>
  </si>
  <si>
    <t>DOC-129</t>
  </si>
  <si>
    <t>DOC-130</t>
  </si>
  <si>
    <t>DOC-131</t>
  </si>
  <si>
    <t>DOC-132</t>
  </si>
  <si>
    <t>DOC-133</t>
  </si>
  <si>
    <t>DOC-134</t>
  </si>
  <si>
    <t>DOC-135</t>
  </si>
  <si>
    <t>DOC-136</t>
  </si>
  <si>
    <t>DOC-137</t>
  </si>
  <si>
    <t>DOC-138</t>
  </si>
  <si>
    <t>DOC-139</t>
  </si>
  <si>
    <t>DOC-140</t>
  </si>
  <si>
    <t>DOC-141</t>
  </si>
  <si>
    <t>DOC-142</t>
  </si>
  <si>
    <t>DOC-143</t>
  </si>
  <si>
    <t>DOC-144</t>
  </si>
  <si>
    <t>DOC-145</t>
  </si>
  <si>
    <t>DOC-146</t>
  </si>
  <si>
    <t>DOC-147</t>
  </si>
  <si>
    <t>DOC-148</t>
  </si>
  <si>
    <t>DOC-149</t>
  </si>
  <si>
    <t>DOC-150</t>
  </si>
  <si>
    <t>DOC-151</t>
  </si>
  <si>
    <t>DOC-152</t>
  </si>
  <si>
    <t>DOC-153</t>
  </si>
  <si>
    <t>DOC-154</t>
  </si>
  <si>
    <t>DOC-155</t>
  </si>
  <si>
    <t>DOC-156</t>
  </si>
  <si>
    <t>DOC-157</t>
  </si>
  <si>
    <t>DOC-158</t>
  </si>
  <si>
    <t>DOC-159</t>
  </si>
  <si>
    <t>DOC-160</t>
  </si>
  <si>
    <t>DOC-161</t>
  </si>
  <si>
    <t>DOC-162</t>
  </si>
  <si>
    <t>DOC-163</t>
  </si>
  <si>
    <t>DOC-164</t>
  </si>
  <si>
    <t>DOC-165</t>
  </si>
  <si>
    <t>DOC-166</t>
  </si>
  <si>
    <t>DOC-167</t>
  </si>
  <si>
    <t>DOC-168</t>
  </si>
  <si>
    <t>DOC-169</t>
  </si>
  <si>
    <t>DOC-170</t>
  </si>
  <si>
    <t>DOC-171</t>
  </si>
  <si>
    <t>DOC-172</t>
  </si>
  <si>
    <t>DOC-173</t>
  </si>
  <si>
    <t>DOC-174</t>
  </si>
  <si>
    <t>DOC-175</t>
  </si>
  <si>
    <t>DOC-176</t>
  </si>
  <si>
    <t>DOC-177</t>
  </si>
  <si>
    <t>DOC-178</t>
  </si>
  <si>
    <t>DOC-179</t>
  </si>
  <si>
    <t>DOC-180</t>
  </si>
  <si>
    <t>DOC-181</t>
  </si>
  <si>
    <t>DOC-182</t>
  </si>
  <si>
    <t>DOC-183</t>
  </si>
  <si>
    <t>DOC-184</t>
  </si>
  <si>
    <t>DOC-185</t>
  </si>
  <si>
    <t>DOC-186</t>
  </si>
  <si>
    <t>DOC-187</t>
  </si>
  <si>
    <t>DOC-188</t>
  </si>
  <si>
    <t>DOC-189</t>
  </si>
  <si>
    <t>DOC-190</t>
  </si>
  <si>
    <t>DOC-191</t>
  </si>
  <si>
    <t>DOC-192</t>
  </si>
  <si>
    <t>DOC-193</t>
  </si>
  <si>
    <t>DOC-194</t>
  </si>
  <si>
    <t>DOC-195</t>
  </si>
  <si>
    <t>DOC-196</t>
  </si>
  <si>
    <t>DOC-197</t>
  </si>
  <si>
    <t>DOC-198</t>
  </si>
  <si>
    <t>DOC-199</t>
  </si>
  <si>
    <t>DOC-200</t>
  </si>
  <si>
    <t>DOC-201</t>
  </si>
  <si>
    <t>DOC-202</t>
  </si>
  <si>
    <t>DOC-203</t>
  </si>
  <si>
    <t>DOC-204</t>
  </si>
  <si>
    <t>DOC-205</t>
  </si>
  <si>
    <t>DOC-206</t>
  </si>
  <si>
    <t>DOC-207</t>
  </si>
  <si>
    <t>DOC-208</t>
  </si>
  <si>
    <t>DOC-209</t>
  </si>
  <si>
    <t>DOC-210</t>
  </si>
  <si>
    <t>DOC-211</t>
  </si>
  <si>
    <t>DOC-212</t>
  </si>
  <si>
    <t>DOC-213</t>
  </si>
  <si>
    <t>DOC-214</t>
  </si>
  <si>
    <t>DOC-215</t>
  </si>
  <si>
    <t>DOC-216</t>
  </si>
  <si>
    <t>DOC-217</t>
  </si>
  <si>
    <t>DOC-218</t>
  </si>
  <si>
    <t>DOC-219</t>
  </si>
  <si>
    <t>DOC-220</t>
  </si>
  <si>
    <t>DOC-221</t>
  </si>
  <si>
    <t>DOC-222</t>
  </si>
  <si>
    <t>DOC-223</t>
  </si>
  <si>
    <t>DOC-224</t>
  </si>
  <si>
    <t>DOC-225</t>
  </si>
  <si>
    <t>DOC-226</t>
  </si>
  <si>
    <t>DOC-227</t>
  </si>
  <si>
    <t>DOC-228</t>
  </si>
  <si>
    <t>DOC-229</t>
  </si>
  <si>
    <t>DOC-230</t>
  </si>
  <si>
    <t>DOC-231</t>
  </si>
  <si>
    <t>DOC-232</t>
  </si>
  <si>
    <t>DOC-233</t>
  </si>
  <si>
    <t>DOC-234</t>
  </si>
  <si>
    <t>DOC-235</t>
  </si>
  <si>
    <t>DOC-236</t>
  </si>
  <si>
    <t>DOC-237</t>
  </si>
  <si>
    <t>DOC-238</t>
  </si>
  <si>
    <t>DOC-239</t>
  </si>
  <si>
    <t>DOC-240</t>
  </si>
  <si>
    <t>DOC-241</t>
  </si>
  <si>
    <t>DOC-242</t>
  </si>
  <si>
    <t>DOC-243</t>
  </si>
  <si>
    <t>DOC-244</t>
  </si>
  <si>
    <t>DOC-245</t>
  </si>
  <si>
    <t>DOC-246</t>
  </si>
  <si>
    <t>DOC-247</t>
  </si>
  <si>
    <t>DOC-248</t>
  </si>
  <si>
    <t>DOC-249</t>
  </si>
  <si>
    <t>DOC-250</t>
  </si>
  <si>
    <t>DOC-251</t>
  </si>
  <si>
    <t>DOC-252</t>
  </si>
  <si>
    <t>DOC-253</t>
  </si>
  <si>
    <t>DOC-254</t>
  </si>
  <si>
    <t>DOC-255</t>
  </si>
  <si>
    <t>DOC-256</t>
  </si>
  <si>
    <t>DOC-257</t>
  </si>
  <si>
    <t>DOC-258</t>
  </si>
  <si>
    <t>DOC-259</t>
  </si>
  <si>
    <t>DOC-260</t>
  </si>
  <si>
    <t>DOC-261</t>
  </si>
  <si>
    <t>DOC-262</t>
  </si>
  <si>
    <t>DOC-263</t>
  </si>
  <si>
    <t>DOC-264</t>
  </si>
  <si>
    <t>DOC-265</t>
  </si>
  <si>
    <t>DOC-266</t>
  </si>
  <si>
    <t>DOC-267</t>
  </si>
  <si>
    <t>DOC-268</t>
  </si>
  <si>
    <t>DOC-269</t>
  </si>
  <si>
    <t>DOC-270</t>
  </si>
  <si>
    <t>DOC-271</t>
  </si>
  <si>
    <t>DOC-272</t>
  </si>
  <si>
    <t>DOC-273</t>
  </si>
  <si>
    <t>DOC-274</t>
  </si>
  <si>
    <t>DOC-275</t>
  </si>
  <si>
    <t>DOC-276</t>
  </si>
  <si>
    <t>DOC-277</t>
  </si>
  <si>
    <t>DOC-278</t>
  </si>
  <si>
    <t>DOC-279</t>
  </si>
  <si>
    <t>DOC-280</t>
  </si>
  <si>
    <t>DOC-281</t>
  </si>
  <si>
    <t>DOC-282</t>
  </si>
  <si>
    <t>DOC-283</t>
  </si>
  <si>
    <t>DOC-284</t>
  </si>
  <si>
    <t>DOC-285</t>
  </si>
  <si>
    <t>DOC-286</t>
  </si>
  <si>
    <t>DOC-287</t>
  </si>
  <si>
    <t>DOC-288</t>
  </si>
  <si>
    <t>DOC-289</t>
  </si>
  <si>
    <t>DOC-290</t>
  </si>
  <si>
    <t>DOC-291</t>
  </si>
  <si>
    <t>DOC-292</t>
  </si>
  <si>
    <t>DOC-293</t>
  </si>
  <si>
    <t>DOC-294</t>
  </si>
  <si>
    <t>DOC-295</t>
  </si>
  <si>
    <t>DOC-296</t>
  </si>
  <si>
    <t>DOC-297</t>
  </si>
  <si>
    <t>DOC-298</t>
  </si>
  <si>
    <t>DOC-299</t>
  </si>
  <si>
    <t>DOC-300</t>
  </si>
  <si>
    <t>ADI-021</t>
  </si>
  <si>
    <t>ADI-022</t>
  </si>
  <si>
    <t>ADI-023</t>
  </si>
  <si>
    <t>ADI-024</t>
  </si>
  <si>
    <t>ADI-025</t>
  </si>
  <si>
    <t>ADI-026</t>
  </si>
  <si>
    <t>ADI-027</t>
  </si>
  <si>
    <t>ADI-028</t>
  </si>
  <si>
    <t>ADI-029</t>
  </si>
  <si>
    <t>ADI-030</t>
  </si>
  <si>
    <t>ADI-031</t>
  </si>
  <si>
    <t>ADI-032</t>
  </si>
  <si>
    <t>ADI-033</t>
  </si>
  <si>
    <t>ADI-034</t>
  </si>
  <si>
    <t>ADI-035</t>
  </si>
  <si>
    <t>ADI-036</t>
  </si>
  <si>
    <t>ADI-037</t>
  </si>
  <si>
    <t>ADI-038</t>
  </si>
  <si>
    <t>ADI-039</t>
  </si>
  <si>
    <t>ADI-040</t>
  </si>
  <si>
    <t>ADI-041</t>
  </si>
  <si>
    <t>ADI-042</t>
  </si>
  <si>
    <t>ADI-043</t>
  </si>
  <si>
    <t>ADI-044</t>
  </si>
  <si>
    <t>ADI-045</t>
  </si>
  <si>
    <t>ADI-046</t>
  </si>
  <si>
    <t>ADI-047</t>
  </si>
  <si>
    <t>ADI-048</t>
  </si>
  <si>
    <t>ADI-049</t>
  </si>
  <si>
    <t>ADI-050</t>
  </si>
  <si>
    <t>ADI-051</t>
  </si>
  <si>
    <t>ADI-052</t>
  </si>
  <si>
    <t>ADI-053</t>
  </si>
  <si>
    <t>ADI-054</t>
  </si>
  <si>
    <t>ADI-055</t>
  </si>
  <si>
    <t>ADI-056</t>
  </si>
  <si>
    <t>ADI-057</t>
  </si>
  <si>
    <t>ADI-058</t>
  </si>
  <si>
    <t>ADI-059</t>
  </si>
  <si>
    <t>ADI-060</t>
  </si>
  <si>
    <t>ADI-061</t>
  </si>
  <si>
    <t>ADI-062</t>
  </si>
  <si>
    <t>ADI-063</t>
  </si>
  <si>
    <t>ADI-064</t>
  </si>
  <si>
    <t>ADI-065</t>
  </si>
  <si>
    <t>ADI-066</t>
  </si>
  <si>
    <t>ADI-067</t>
  </si>
  <si>
    <t>ADI-068</t>
  </si>
  <si>
    <t>ADI-069</t>
  </si>
  <si>
    <t>ADI-070</t>
  </si>
  <si>
    <t>ADI-071</t>
  </si>
  <si>
    <t>ADI-072</t>
  </si>
  <si>
    <t>ADI-073</t>
  </si>
  <si>
    <t>ADI-074</t>
  </si>
  <si>
    <t>ADI-075</t>
  </si>
  <si>
    <t>ADI-076</t>
  </si>
  <si>
    <t>ADI-077</t>
  </si>
  <si>
    <t>ADI-078</t>
  </si>
  <si>
    <t>ADI-079</t>
  </si>
  <si>
    <t>ADI-080</t>
  </si>
  <si>
    <t>ADI-081</t>
  </si>
  <si>
    <t>ADI-082</t>
  </si>
  <si>
    <t>ADI-083</t>
  </si>
  <si>
    <t>ADI-084</t>
  </si>
  <si>
    <t>ADI-085</t>
  </si>
  <si>
    <t>ADI-086</t>
  </si>
  <si>
    <t>ADI-087</t>
  </si>
  <si>
    <t>ADI-088</t>
  </si>
  <si>
    <t>ADI-089</t>
  </si>
  <si>
    <t>ADI-090</t>
  </si>
  <si>
    <t>ADI-091</t>
  </si>
  <si>
    <t>ADI-092</t>
  </si>
  <si>
    <t>ADI-093</t>
  </si>
  <si>
    <t>ADI-094</t>
  </si>
  <si>
    <t>ADI-095</t>
  </si>
  <si>
    <t>ADI-096</t>
  </si>
  <si>
    <t>ADI-097</t>
  </si>
  <si>
    <t>ADI-098</t>
  </si>
  <si>
    <t>ADI-099</t>
  </si>
  <si>
    <t>ADI-100</t>
  </si>
  <si>
    <t>Indicar modalidade, contratação, pareceres e datas. Distribuir o custo bruto por ano no mapa a partir da linha 115 de Execucao.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</si>
</sst>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€&quot;;[Red]\(#,##0.00\)&quot; €&quot;;0.00&quot; €&quot;"/>
    <numFmt numFmtId="165" formatCode="#,##0.000"/>
  </numFmts>
  <fonts count="8">
    <font>
      <sz val="11"/>
      <name val="Carlito"/>
    </font>
    <font>
      <sz val="10"/>
      <color rgb="FF213547"/>
      <name val="Arial"/>
    </font>
    <font>
      <b/>
      <sz val="16"/>
      <color rgb="FF233E59"/>
      <name val="Arial"/>
    </font>
    <font>
      <i/>
      <sz val="10"/>
      <color rgb="FF607486"/>
      <name val="Arial"/>
    </font>
    <font>
      <b/>
      <sz val="10"/>
      <color rgb="FFFFFFFF"/>
      <name val="Arial"/>
    </font>
    <font>
      <b/>
      <sz val="11"/>
      <color rgb="FFFFFFFF"/>
      <name val="Carlito"/>
    </font>
    <font>
      <b/>
      <sz val="10"/>
      <color rgb="FF233E59"/>
      <name val="Arial"/>
    </font>
    <font>
      <b/>
      <sz val="10"/>
      <color rgb="FF213547"/>
      <name val="Arial"/>
    </font>
  </fonts>
  <fills count="6">
    <fill>
      <patternFill patternType="none"/>
    </fill>
    <fill>
      <patternFill patternType="gray125"/>
    </fill>
    <fill>
      <patternFill patternType="solid">
        <fgColor rgb="FF233E59"/>
      </patternFill>
    </fill>
    <fill>
      <patternFill patternType="solid">
        <fgColor rgb="FFFFF3CC"/>
      </patternFill>
    </fill>
    <fill>
      <patternFill patternType="solid">
        <fgColor rgb="FFEAF0F5"/>
      </patternFill>
    </fill>
    <fill>
      <patternFill patternType="solid">
        <fgColor rgb="FFE9E3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horizontal="center" vertical="center" wrapText="1"/>
    </xf>
    <xf numFmtId="0" fontId="1" fillId="3" borderId="0" xfId="0" applyNumberFormat="1" applyFont="1" applyFill="1" applyBorder="1" applyAlignment="1">
      <alignment vertical="center" wrapText="1"/>
    </xf>
    <xf numFmtId="0" fontId="1" fillId="4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14" fontId="1" fillId="3" borderId="0" xfId="0" applyNumberFormat="1" applyFont="1" applyFill="1" applyBorder="1" applyAlignment="1">
      <alignment vertical="center" wrapText="1"/>
    </xf>
    <xf numFmtId="49" fontId="1" fillId="3" borderId="0" xfId="0" applyNumberFormat="1" applyFont="1" applyFill="1" applyBorder="1" applyAlignment="1">
      <alignment vertical="center" wrapText="1"/>
    </xf>
    <xf numFmtId="164" fontId="1" fillId="3" borderId="0" xfId="0" applyNumberFormat="1" applyFont="1" applyFill="1" applyBorder="1" applyAlignment="1">
      <alignment vertical="center" wrapText="1"/>
    </xf>
    <xf numFmtId="4" fontId="1" fillId="3" borderId="0" xfId="0" applyNumberFormat="1" applyFont="1" applyFill="1" applyBorder="1" applyAlignment="1">
      <alignment vertical="center" wrapText="1"/>
    </xf>
    <xf numFmtId="165" fontId="1" fillId="3" borderId="0" xfId="0" applyNumberFormat="1" applyFont="1" applyFill="1" applyBorder="1" applyAlignment="1">
      <alignment vertical="center" wrapText="1"/>
    </xf>
    <xf numFmtId="10" fontId="1" fillId="3" borderId="0" xfId="0" applyNumberFormat="1" applyFont="1" applyFill="1" applyBorder="1" applyAlignment="1">
      <alignment vertical="center" wrapText="1"/>
    </xf>
    <xf numFmtId="164" fontId="1" fillId="4" borderId="0" xfId="0" applyNumberFormat="1" applyFont="1" applyFill="1" applyBorder="1" applyAlignment="1">
      <alignment vertical="center" wrapText="1"/>
    </xf>
    <xf numFmtId="0" fontId="5" fillId="2" borderId="0" xfId="0" applyNumberFormat="1" applyFont="1" applyFill="1" applyBorder="1"/>
    <xf numFmtId="0" fontId="0" fillId="3" borderId="0" xfId="0" applyNumberFormat="1" applyFont="1" applyFill="1" applyBorder="1"/>
    <xf numFmtId="164" fontId="0" fillId="3" borderId="0" xfId="0" applyNumberFormat="1" applyFont="1" applyFill="1" applyBorder="1"/>
    <xf numFmtId="0" fontId="0" fillId="4" borderId="0" xfId="0" applyNumberFormat="1" applyFont="1" applyFill="1" applyBorder="1"/>
    <xf numFmtId="0" fontId="1" fillId="5" borderId="0" xfId="0" applyNumberFormat="1" applyFont="1" applyFill="1" applyBorder="1" applyAlignment="1">
      <alignment vertical="center" wrapText="1"/>
    </xf>
    <xf numFmtId="164" fontId="1" fillId="5" borderId="0" xfId="0" applyNumberFormat="1" applyFont="1" applyFill="1" applyBorder="1" applyAlignment="1">
      <alignment vertical="center" wrapText="1"/>
    </xf>
    <xf numFmtId="14" fontId="1" fillId="5" borderId="0" xfId="0" applyNumberFormat="1" applyFont="1" applyFill="1" applyBorder="1" applyAlignment="1">
      <alignment vertical="center" wrapText="1"/>
    </xf>
    <xf numFmtId="10" fontId="1" fillId="5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wrapText="1"/>
    </xf>
    <xf numFmtId="0" fontId="0" fillId="5" borderId="0" xfId="0" applyNumberFormat="1" applyFont="1" applyFill="1" applyBorder="1" applyAlignment="1">
      <alignment wrapText="1"/>
    </xf>
    <xf numFmtId="14" fontId="0" fillId="5" borderId="0" xfId="0" applyNumberFormat="1" applyFont="1" applyFill="1" applyBorder="1" applyAlignment="1">
      <alignment wrapText="1"/>
    </xf>
    <xf numFmtId="164" fontId="0" fillId="0" borderId="0" xfId="0" applyNumberFormat="1" applyFont="1" applyFill="1" applyBorder="1"/>
    <xf numFmtId="0" fontId="5" fillId="2" borderId="0" xfId="0" applyNumberFormat="1" applyFont="1" applyFill="1" applyBorder="1" applyAlignment="1">
      <alignment wrapText="1"/>
    </xf>
    <xf numFmtId="0" fontId="0" fillId="4" borderId="0" xfId="0" applyNumberFormat="1" applyFont="1" applyFill="1" applyBorder="1" applyAlignment="1">
      <alignment wrapText="1"/>
    </xf>
    <xf numFmtId="164" fontId="0" fillId="4" borderId="0" xfId="0" applyNumberFormat="1" applyFont="1" applyFill="1" applyBorder="1" applyAlignment="1">
      <alignment wrapText="1"/>
    </xf>
    <xf numFmtId="9" fontId="1" fillId="4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0" fillId="4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/>
    <xf numFmtId="164" fontId="0" fillId="4" borderId="0" xfId="0" applyNumberFormat="1" applyFont="1" applyFill="1" applyBorder="1" applyAlignment="1">
      <alignment vertical="center" wrapText="1"/>
    </xf>
    <xf numFmtId="164" fontId="0" fillId="2" borderId="0" xfId="0" applyNumberFormat="1" applyFont="1" applyFill="1" applyBorder="1"/>
  </cellXfs>
  <cellStyles count="1">
    <cellStyle name="Normal" xfId="0" builtinId="0"/>
  </cellStyles>
  <dxfs count="82"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  <dxf>
      <font>
        <color rgb="FF9B2525"/>
      </font>
      <fill>
        <patternFill patternType="solid">
          <bgColor rgb="FFFC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13" name="T_Resumo" displayName="T_Resumo" ref="A6:J106" totalsRowShown="0">
  <tableColumns count="10">
    <tableColumn id="1" name="ID intervenção"/>
    <tableColumn id="2" name="Designação"/>
    <tableColumn id="3" name="Custo bruto apresentado"/>
    <tableColumn id="4" name="Custo proposto para apoio"/>
    <tableColumn id="5" name="Coberturas sobre custo proposto"/>
    <tableColumn id="6" name="Base líquida estimada"/>
    <tableColumn id="7" name="FEM máximo estimado"/>
    <tableColumn id="8" name="Situação do cálculo"/>
    <tableColumn id="9" name="Conclusão da CCDR"/>
    <tableColumn id="10" name="Apoio proposto pela CCD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_Intervencoes" displayName="T_Intervencoes" ref="A6:X106" totalsRowShown="0">
  <tableColumns count="24">
    <tableColumn id="1" name="ID"/>
    <tableColumn id="2" name="Designação da intervenção"/>
    <tableColumn id="3" name="Tipologia"/>
    <tableColumn id="4" name="Natureza do bem"/>
    <tableColumn id="5" name="Bem / código patrimonial"/>
    <tableColumn id="6" name="Serviço público assegurado"/>
    <tableColumn id="7" name="Município"/>
    <tableColumn id="8" name="Freguesia"/>
    <tableColumn id="9" name="Morada / local"/>
    <tableColumn id="10" name="Coordenadas / geometria"/>
    <tableColumn id="11" name="DOC cartografia"/>
    <tableColumn id="12" name="Proprietário"/>
    <tableColumn id="13" name="NIPC proprietário"/>
    <tableColumn id="14" name="Fundamento da responsabilidade"/>
    <tableColumn id="15" name="Entidade responsável"/>
    <tableColumn id="16" name="Título e referência"/>
    <tableColumn id="17" name="Data do título"/>
    <tableColumn id="18" name="Vigência"/>
    <tableColumn id="19" name="Encargos atribuídos"/>
    <tableColumn id="20" name="Entidade executante"/>
    <tableColumn id="21" name="Instrumento de execução"/>
    <tableColumn id="22" name="Reporte prévio"/>
    <tableColumn id="23" name="Referência do reporte"/>
    <tableColumn id="24" name="Preenchiment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9" name="T_Documentos" displayName="T_Documentos" ref="A6:J306" totalsRowShown="0">
  <tableColumns count="10">
    <tableColumn id="1" name="ID documento"/>
    <tableColumn id="2" name="Âmbito / ID intervenção"/>
    <tableColumn id="3" name="Tipo de documento"/>
    <tableColumn id="4" name="Descrição / legenda"/>
    <tableColumn id="5" name="Nome do ficheiro ou ligação"/>
    <tableColumn id="6" name="Data do documento"/>
    <tableColumn id="7" name="Signatário / emissor"/>
    <tableColumn id="8" name="Artigo ou fonte associado"/>
    <tableColumn id="9" name="Observação / não aplicabilidade"/>
    <tableColumn id="10" name="Validação do índic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3" name="T_Danos" displayName="T_Danos" ref="A6:X106" totalsRowShown="0">
  <tableColumns count="24">
    <tableColumn id="1" name="ID intervenção"/>
    <tableColumn id="2" name="Evento"/>
    <tableColumn id="3" name="Data do dano"/>
    <tableColumn id="4" name="Data de deteção"/>
    <tableColumn id="5" name="Descrição técnica dos danos"/>
    <tableColumn id="6" name="Condição anterior / deficiências"/>
    <tableColumn id="7" name="Explicação do nexo causal"/>
    <tableColumn id="8" name="Área afetada m²"/>
    <tableColumn id="9" name="Comprimento afetado m"/>
    <tableColumn id="10" name="Quantidade afetada un."/>
    <tableColumn id="11" name="Volume afetado m³"/>
    <tableColumn id="12" name="Impacto funcional"/>
    <tableColumn id="13" name="Medidas de emergência"/>
    <tableColumn id="14" name="DOC fotografias / prova"/>
    <tableColumn id="15" name="Alternativa às fotografias"/>
    <tableColumn id="16" name="Trabalhos propostos"/>
    <tableColumn id="17" name="Fundamentação da solução"/>
    <tableColumn id="18" name="Área intervenção m²"/>
    <tableColumn id="19" name="Comprimento intervenção m"/>
    <tableColumn id="20" name="Quantidade intervenção un."/>
    <tableColumn id="21" name="Volume intervenção m³"/>
    <tableColumn id="22" name="Solução especial"/>
    <tableColumn id="23" name="Justificação da solução especial"/>
    <tableColumn id="24" name="Preenchimento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4" name="T_Orcamento" displayName="T_Orcamento" ref="A6:T306" totalsRowShown="0">
  <tableColumns count="20">
    <tableColumn id="1" name="ID artigo"/>
    <tableColumn id="2" name="ID intervenção"/>
    <tableColumn id="3" name="Descrição do artigo"/>
    <tableColumn id="4" name="Natureza da despesa"/>
    <tableColumn id="5" name="Unidade"/>
    <tableColumn id="6" name="Quantidade"/>
    <tableColumn id="7" name="Preço unitário sem IVA"/>
    <tableColumn id="8" name="Subtotal sem IVA"/>
    <tableColumn id="9" name="Taxa IVA"/>
    <tableColumn id="10" name="IVA"/>
    <tableColumn id="11" name="Total com IVA"/>
    <tableColumn id="12" name="IVA recuperável"/>
    <tableColumn id="13" name="Custo sem IVA imputável ao dano"/>
    <tableColumn id="14" name="IVA não recuperável dessa parcela"/>
    <tableColumn id="15" name="Fundamento IVA / rateio / preço zero"/>
    <tableColumn id="16" name="Base da estimativa"/>
    <tableColumn id="17" name="DOC de suporte"/>
    <tableColumn id="18" name="Recursos próprios excluídos"/>
    <tableColumn id="19" name="Custo proposto para apoio"/>
    <tableColumn id="20" name="Validação do artigo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5" name="T_Fontes" displayName="T_Fontes" ref="A6:M106" totalsRowShown="0">
  <tableColumns count="13">
    <tableColumn id="1" name="ID fonte"/>
    <tableColumn id="2" name="Tipo de fonte"/>
    <tableColumn id="3" name="Seguradora / financiador"/>
    <tableColumn id="4" name="Apólice / processo"/>
    <tableColumn id="5" name="Estado"/>
    <tableColumn id="6" name="Estimado / solicitado"/>
    <tableColumn id="7" name="Reconhecido / aprovado total"/>
    <tableColumn id="8" name="Recebido acumulado"/>
    <tableColumn id="9" name="DOC decisão / apólice"/>
    <tableColumn id="10" name="Montante confirmado afeto à candidatura"/>
    <tableColumn id="11" name="Cobertura distribuída"/>
    <tableColumn id="12" name="Saldo por distribuir"/>
    <tableColumn id="13" name="Validação da font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6" name="T_Coberturas" displayName="T_Coberturas" ref="A6:I306" totalsRowShown="0">
  <tableColumns count="9">
    <tableColumn id="1" name="ID cobertura"/>
    <tableColumn id="2" name="ID fonte"/>
    <tableColumn id="3" name="ID artigo"/>
    <tableColumn id="4" name="ID intervenção"/>
    <tableColumn id="5" name="Cobertura do custo bruto"/>
    <tableColumn id="6" name="Parcela sobre custo proposto"/>
    <tableColumn id="7" name="Situação"/>
    <tableColumn id="8" name="Fundamento / evidência"/>
    <tableColumn id="9" name="Validação da cobertura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7" name="T_Financiamento" displayName="T_Financiamento" ref="A6:Q106" totalsRowShown="0">
  <tableColumns count="17">
    <tableColumn id="1" name="ID intervenção"/>
    <tableColumn id="2" name="Existe seguro?"/>
    <tableColumn id="3" name="Existem outros apoios?"/>
    <tableColumn id="4" name="Fontes completas e sem sobreposição?"/>
    <tableColumn id="5" name="Recursos próprios previstos"/>
    <tableColumn id="6" name="Financiamento reembolsável"/>
    <tableColumn id="7" name="Fundamento / situação dos recursos"/>
    <tableColumn id="8" name="Custo bruto"/>
    <tableColumn id="9" name="IVA recuperável"/>
    <tableColumn id="10" name="Custo proposto para apoio"/>
    <tableColumn id="11" name="Coberturas sobre custo bruto"/>
    <tableColumn id="12" name="Coberturas sobre custo proposto"/>
    <tableColumn id="13" name="Base líquida estimada"/>
    <tableColumn id="14" name="FEM máximo estimado"/>
    <tableColumn id="15" name="Encargos complementares"/>
    <tableColumn id="16" name="Diferença por cobrir"/>
    <tableColumn id="17" name="Situação do cálculo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8" name="T_Execucao" displayName="T_Execucao" ref="A6:M106" totalsRowShown="0">
  <tableColumns count="13">
    <tableColumn id="1" name="ID intervenção"/>
    <tableColumn id="2" name="Modalidade"/>
    <tableColumn id="3" name="Procedimento de contratação"/>
    <tableColumn id="4" name="Estado do procedimento"/>
    <tableColumn id="5" name="Pareceres / licenças necessários"/>
    <tableColumn id="6" name="Estado / DOC dos pareceres"/>
    <tableColumn id="7" name="Início previsto"/>
    <tableColumn id="8" name="Fim previsto"/>
    <tableColumn id="9" name="Início efetivo"/>
    <tableColumn id="10" name="Fim efetivo"/>
    <tableColumn id="11" name="Valor anual distribuído"/>
    <tableColumn id="12" name="Diferença face ao orçamento"/>
    <tableColumn id="13" name="Validação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_Adiantamentos" displayName="T_Adiantamentos" ref="A6:J106" totalsRowShown="0">
  <tableColumns count="10">
    <tableColumn id="1" name="ID movimento"/>
    <tableColumn id="2" name="Despacho / referência"/>
    <tableColumn id="3" name="Montante atribuído"/>
    <tableColumn id="4" name="Montante recebido"/>
    <tableColumn id="5" name="Data de recebimento"/>
    <tableColumn id="6" name="DOC comprovativo"/>
    <tableColumn id="7" name="Montante aplicado"/>
    <tableColumn id="8" name="Saldo não aplicado"/>
    <tableColumn id="9" name="Imputação a INT / ART e evidência"/>
    <tableColumn id="10" name="Validação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2" name="T_Analise" displayName="T_Analise" ref="A6:V106" totalsRowShown="0">
  <tableColumns count="22">
    <tableColumn id="1" name="ID intervenção"/>
    <tableColumn id="2" name="Designação"/>
    <tableColumn id="3" name="Beneficiário e território"/>
    <tableColumn id="4" name="Responsabilidade pelo bem"/>
    <tableColumn id="5" name="Tipologia"/>
    <tableColumn id="6" name="Nexo causal"/>
    <tableColumn id="7" name="Solução e proporcionalidade"/>
    <tableColumn id="8" name="Contratação / execução"/>
    <tableColumn id="9" name="Prova documental"/>
    <tableColumn id="10" name="Coberturas reconciliadas"/>
    <tableColumn id="11" name="Conclusão técnica"/>
    <tableColumn id="12" name="Fundamentação da conclusão"/>
    <tableColumn id="13" name="Técnico responsável"/>
    <tableColumn id="14" name="Data da análise"/>
    <tableColumn id="15" name="Custo aceite"/>
    <tableColumn id="16" name="Coberturas validadas"/>
    <tableColumn id="17" name="Base líquida validada"/>
    <tableColumn id="18" name="Taxa proposta"/>
    <tableColumn id="19" name="Apoio proposto"/>
    <tableColumn id="20" name="Pendências / condições"/>
    <tableColumn id="21" name="Documentos e diligências"/>
    <tableColumn id="22" name="Situação da análise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1" name="T_Validacao" displayName="T_Validacao" ref="A6:O306" totalsRowShown="0">
  <tableColumns count="15">
    <tableColumn id="1" name="ID artigo"/>
    <tableColumn id="2" name="ID intervenção"/>
    <tableColumn id="3" name="Descrição apresentada"/>
    <tableColumn id="4" name="Custo bruto apresentado"/>
    <tableColumn id="5" name="Custo proposto pelo requerente"/>
    <tableColumn id="6" name="IVA recuperável excluído"/>
    <tableColumn id="7" name="Custo não imputável excluído"/>
    <tableColumn id="8" name="Recursos próprios excluídos"/>
    <tableColumn id="9" name="Outros custos excluídos"/>
    <tableColumn id="10" name="Custo aceite antes de coberturas"/>
    <tableColumn id="11" name="Cobertura sobre custo aceite"/>
    <tableColumn id="12" name="Base líquida validada"/>
    <tableColumn id="13" name="Fundamentação das exclusões / aceitação"/>
    <tableColumn id="14" name="DOC e evidência da análise"/>
    <tableColumn id="15" name="Validação financeira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" name="T_Listas" displayName="T_Listas" ref="A6:G306" totalsRowShown="0">
  <tableColumns count="7">
    <tableColumn id="1" name="Intervenções"/>
    <tableColumn id="2" name="Artigos"/>
    <tableColumn id="3" name="Fontes"/>
    <tableColumn id="4" name="Documentos"/>
    <tableColumn id="5" name="Tipologias"/>
    <tableColumn id="6" name="Despesas"/>
    <tableColumn id="7" name="Unidad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33E59"/>
  </sheetPr>
  <dimension ref="A1:J228"/>
  <sheetViews>
    <sheetView showGridLines="0" zoomScaleNormal="100" workbookViewId="0">
      <pane xSplit="2" ySplit="6" topLeftCell="C7" activePane="bottomRight" state="frozen"/>
      <selection pane="topRight"/>
      <selection pane="bottomLeft"/>
      <selection pane="bottomRight" activeCell="A7" sqref="A7"/>
    </sheetView>
  </sheetViews>
  <sheetFormatPr defaultRowHeight="13.8"/>
  <cols>
    <col min="1" max="1" width="19" customWidth="1"/>
    <col min="2" max="2" width="45" customWidth="1"/>
    <col min="3" max="4" width="29" customWidth="1"/>
    <col min="5" max="5" width="32" customWidth="1"/>
    <col min="6" max="7" width="29" customWidth="1"/>
    <col min="8" max="8" width="49" customWidth="1"/>
    <col min="9" max="9" width="34" customWidth="1"/>
    <col min="10" max="10" width="31" customWidth="1"/>
  </cols>
  <sheetData>
    <row r="1" spans="1:10" ht="25.05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30" customHeight="1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10" ht="25.05" customHeight="1">
      <c r="A3" s="4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ht="25.05" customHeight="1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</row>
    <row r="5" spans="1:10" ht="25.0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58.05" customHeight="1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6" t="s">
        <v>11</v>
      </c>
      <c r="J6" s="6" t="s">
        <v>12</v>
      </c>
    </row>
    <row r="7" spans="1:10" ht="34.950000000000003" customHeight="1">
      <c r="A7" s="8" t="str">
        <f>IF(NOT(Intervencoes!B7&lt;&gt;""),"",IF(Intervencoes!A7="","",Intervencoes!A7))</f>
        <v/>
      </c>
      <c r="B7" s="8" t="str">
        <f>IF(NOT(Intervencoes!B7&lt;&gt;""),"",IF(Intervencoes!B7="","",Intervencoes!B7))</f>
        <v/>
      </c>
      <c r="C7" s="37" t="str">
        <f>IF(NOT(Intervencoes!B7&lt;&gt;""),"",IF(INDEX(Financiamento!$H$7:$H$106,MATCH(A7,Financiamento!$A$7:$A$106,0))="","",INDEX(Financiamento!$H$7:$H$106,MATCH(A7,Financiamento!$A$7:$A$106,0))))</f>
        <v/>
      </c>
      <c r="D7" s="37" t="str">
        <f>IF(NOT(Intervencoes!B7&lt;&gt;""),"",IF(INDEX(Financiamento!$J$7:$J$106,MATCH(A7,Financiamento!$A$7:$A$106,0))="","",INDEX(Financiamento!$J$7:$J$106,MATCH(A7,Financiamento!$A$7:$A$106,0))))</f>
        <v/>
      </c>
      <c r="E7" s="37" t="str">
        <f>IF(NOT(Intervencoes!B7&lt;&gt;""),"",IF(INDEX(Financiamento!$L$7:$L$106,MATCH(A7,Financiamento!$A$7:$A$106,0))="","",INDEX(Financiamento!$L$7:$L$106,MATCH(A7,Financiamento!$A$7:$A$106,0))))</f>
        <v/>
      </c>
      <c r="F7" s="37" t="str">
        <f>IF(NOT(Intervencoes!B7&lt;&gt;""),"",IF(INDEX(Financiamento!$M$7:$M$106,MATCH(A7,Financiamento!$A$7:$A$106,0))="","",INDEX(Financiamento!$M$7:$M$106,MATCH(A7,Financiamento!$A$7:$A$106,0))))</f>
        <v/>
      </c>
      <c r="G7" s="37" t="str">
        <f>IF(NOT(Intervencoes!B7&lt;&gt;""),"",IF(INDEX(Financiamento!$N$7:$N$106,MATCH(A7,Financiamento!$A$7:$A$106,0))="","",INDEX(Financiamento!$N$7:$N$106,MATCH(A7,Financiamento!$A$7:$A$106,0))))</f>
        <v/>
      </c>
      <c r="H7" s="35" t="str">
        <f>IF(NOT(Intervencoes!B7&lt;&gt;""),"",IF(INDEX(Financiamento!$Q$7:$Q$106,MATCH(A7,Financiamento!$A$7:$A$106,0))="","",INDEX(Financiamento!$Q$7:$Q$106,MATCH(A7,Financiamento!$A$7:$A$106,0))))</f>
        <v/>
      </c>
      <c r="I7" s="35" t="str">
        <f>IF(NOT(Intervencoes!B7&lt;&gt;""),"",IF(INDEX(Analise!$K$7:$K$106,MATCH(A7,Analise!$A$7:$A$106,0))="","",INDEX(Analise!$K$7:$K$106,MATCH(A7,Analise!$A$7:$A$106,0))))</f>
        <v/>
      </c>
      <c r="J7" s="37" t="str">
        <f>IF(NOT(Intervencoes!B7&lt;&gt;""),"",IF(INDEX(Analise!$S$7:$S$106,MATCH(A7,Analise!$A$7:$A$106,0))="","",INDEX(Analise!$S$7:$S$106,MATCH(A7,Analise!$A$7:$A$106,0))))</f>
        <v/>
      </c>
    </row>
    <row r="8" spans="1:10" ht="34.950000000000003" customHeight="1">
      <c r="A8" s="8" t="str">
        <f>IF(NOT(Intervencoes!B8&lt;&gt;""),"",IF(Intervencoes!A8="","",Intervencoes!A8))</f>
        <v/>
      </c>
      <c r="B8" s="8" t="str">
        <f>IF(NOT(Intervencoes!B8&lt;&gt;""),"",IF(Intervencoes!B8="","",Intervencoes!B8))</f>
        <v/>
      </c>
      <c r="C8" s="37" t="str">
        <f>IF(NOT(Intervencoes!B8&lt;&gt;""),"",IF(INDEX(Financiamento!$H$7:$H$106,MATCH(A8,Financiamento!$A$7:$A$106,0))="","",INDEX(Financiamento!$H$7:$H$106,MATCH(A8,Financiamento!$A$7:$A$106,0))))</f>
        <v/>
      </c>
      <c r="D8" s="37" t="str">
        <f>IF(NOT(Intervencoes!B8&lt;&gt;""),"",IF(INDEX(Financiamento!$J$7:$J$106,MATCH(A8,Financiamento!$A$7:$A$106,0))="","",INDEX(Financiamento!$J$7:$J$106,MATCH(A8,Financiamento!$A$7:$A$106,0))))</f>
        <v/>
      </c>
      <c r="E8" s="37" t="str">
        <f>IF(NOT(Intervencoes!B8&lt;&gt;""),"",IF(INDEX(Financiamento!$L$7:$L$106,MATCH(A8,Financiamento!$A$7:$A$106,0))="","",INDEX(Financiamento!$L$7:$L$106,MATCH(A8,Financiamento!$A$7:$A$106,0))))</f>
        <v/>
      </c>
      <c r="F8" s="37" t="str">
        <f>IF(NOT(Intervencoes!B8&lt;&gt;""),"",IF(INDEX(Financiamento!$M$7:$M$106,MATCH(A8,Financiamento!$A$7:$A$106,0))="","",INDEX(Financiamento!$M$7:$M$106,MATCH(A8,Financiamento!$A$7:$A$106,0))))</f>
        <v/>
      </c>
      <c r="G8" s="37" t="str">
        <f>IF(NOT(Intervencoes!B8&lt;&gt;""),"",IF(INDEX(Financiamento!$N$7:$N$106,MATCH(A8,Financiamento!$A$7:$A$106,0))="","",INDEX(Financiamento!$N$7:$N$106,MATCH(A8,Financiamento!$A$7:$A$106,0))))</f>
        <v/>
      </c>
      <c r="H8" s="35" t="str">
        <f>IF(NOT(Intervencoes!B8&lt;&gt;""),"",IF(INDEX(Financiamento!$Q$7:$Q$106,MATCH(A8,Financiamento!$A$7:$A$106,0))="","",INDEX(Financiamento!$Q$7:$Q$106,MATCH(A8,Financiamento!$A$7:$A$106,0))))</f>
        <v/>
      </c>
      <c r="I8" s="35" t="str">
        <f>IF(NOT(Intervencoes!B8&lt;&gt;""),"",IF(INDEX(Analise!$K$7:$K$106,MATCH(A8,Analise!$A$7:$A$106,0))="","",INDEX(Analise!$K$7:$K$106,MATCH(A8,Analise!$A$7:$A$106,0))))</f>
        <v/>
      </c>
      <c r="J8" s="37" t="str">
        <f>IF(NOT(Intervencoes!B8&lt;&gt;""),"",IF(INDEX(Analise!$S$7:$S$106,MATCH(A8,Analise!$A$7:$A$106,0))="","",INDEX(Analise!$S$7:$S$106,MATCH(A8,Analise!$A$7:$A$106,0))))</f>
        <v/>
      </c>
    </row>
    <row r="9" spans="1:10" ht="34.950000000000003" customHeight="1">
      <c r="A9" s="8" t="str">
        <f>IF(NOT(Intervencoes!B9&lt;&gt;""),"",IF(Intervencoes!A9="","",Intervencoes!A9))</f>
        <v/>
      </c>
      <c r="B9" s="8" t="str">
        <f>IF(NOT(Intervencoes!B9&lt;&gt;""),"",IF(Intervencoes!B9="","",Intervencoes!B9))</f>
        <v/>
      </c>
      <c r="C9" s="37" t="str">
        <f>IF(NOT(Intervencoes!B9&lt;&gt;""),"",IF(INDEX(Financiamento!$H$7:$H$106,MATCH(A9,Financiamento!$A$7:$A$106,0))="","",INDEX(Financiamento!$H$7:$H$106,MATCH(A9,Financiamento!$A$7:$A$106,0))))</f>
        <v/>
      </c>
      <c r="D9" s="37" t="str">
        <f>IF(NOT(Intervencoes!B9&lt;&gt;""),"",IF(INDEX(Financiamento!$J$7:$J$106,MATCH(A9,Financiamento!$A$7:$A$106,0))="","",INDEX(Financiamento!$J$7:$J$106,MATCH(A9,Financiamento!$A$7:$A$106,0))))</f>
        <v/>
      </c>
      <c r="E9" s="37" t="str">
        <f>IF(NOT(Intervencoes!B9&lt;&gt;""),"",IF(INDEX(Financiamento!$L$7:$L$106,MATCH(A9,Financiamento!$A$7:$A$106,0))="","",INDEX(Financiamento!$L$7:$L$106,MATCH(A9,Financiamento!$A$7:$A$106,0))))</f>
        <v/>
      </c>
      <c r="F9" s="37" t="str">
        <f>IF(NOT(Intervencoes!B9&lt;&gt;""),"",IF(INDEX(Financiamento!$M$7:$M$106,MATCH(A9,Financiamento!$A$7:$A$106,0))="","",INDEX(Financiamento!$M$7:$M$106,MATCH(A9,Financiamento!$A$7:$A$106,0))))</f>
        <v/>
      </c>
      <c r="G9" s="37" t="str">
        <f>IF(NOT(Intervencoes!B9&lt;&gt;""),"",IF(INDEX(Financiamento!$N$7:$N$106,MATCH(A9,Financiamento!$A$7:$A$106,0))="","",INDEX(Financiamento!$N$7:$N$106,MATCH(A9,Financiamento!$A$7:$A$106,0))))</f>
        <v/>
      </c>
      <c r="H9" s="35" t="str">
        <f>IF(NOT(Intervencoes!B9&lt;&gt;""),"",IF(INDEX(Financiamento!$Q$7:$Q$106,MATCH(A9,Financiamento!$A$7:$A$106,0))="","",INDEX(Financiamento!$Q$7:$Q$106,MATCH(A9,Financiamento!$A$7:$A$106,0))))</f>
        <v/>
      </c>
      <c r="I9" s="35" t="str">
        <f>IF(NOT(Intervencoes!B9&lt;&gt;""),"",IF(INDEX(Analise!$K$7:$K$106,MATCH(A9,Analise!$A$7:$A$106,0))="","",INDEX(Analise!$K$7:$K$106,MATCH(A9,Analise!$A$7:$A$106,0))))</f>
        <v/>
      </c>
      <c r="J9" s="37" t="str">
        <f>IF(NOT(Intervencoes!B9&lt;&gt;""),"",IF(INDEX(Analise!$S$7:$S$106,MATCH(A9,Analise!$A$7:$A$106,0))="","",INDEX(Analise!$S$7:$S$106,MATCH(A9,Analise!$A$7:$A$106,0))))</f>
        <v/>
      </c>
    </row>
    <row r="10" spans="1:10" ht="34.950000000000003" customHeight="1">
      <c r="A10" s="8" t="str">
        <f>IF(NOT(Intervencoes!B10&lt;&gt;""),"",IF(Intervencoes!A10="","",Intervencoes!A10))</f>
        <v/>
      </c>
      <c r="B10" s="8" t="str">
        <f>IF(NOT(Intervencoes!B10&lt;&gt;""),"",IF(Intervencoes!B10="","",Intervencoes!B10))</f>
        <v/>
      </c>
      <c r="C10" s="37" t="str">
        <f>IF(NOT(Intervencoes!B10&lt;&gt;""),"",IF(INDEX(Financiamento!$H$7:$H$106,MATCH(A10,Financiamento!$A$7:$A$106,0))="","",INDEX(Financiamento!$H$7:$H$106,MATCH(A10,Financiamento!$A$7:$A$106,0))))</f>
        <v/>
      </c>
      <c r="D10" s="37" t="str">
        <f>IF(NOT(Intervencoes!B10&lt;&gt;""),"",IF(INDEX(Financiamento!$J$7:$J$106,MATCH(A10,Financiamento!$A$7:$A$106,0))="","",INDEX(Financiamento!$J$7:$J$106,MATCH(A10,Financiamento!$A$7:$A$106,0))))</f>
        <v/>
      </c>
      <c r="E10" s="37" t="str">
        <f>IF(NOT(Intervencoes!B10&lt;&gt;""),"",IF(INDEX(Financiamento!$L$7:$L$106,MATCH(A10,Financiamento!$A$7:$A$106,0))="","",INDEX(Financiamento!$L$7:$L$106,MATCH(A10,Financiamento!$A$7:$A$106,0))))</f>
        <v/>
      </c>
      <c r="F10" s="37" t="str">
        <f>IF(NOT(Intervencoes!B10&lt;&gt;""),"",IF(INDEX(Financiamento!$M$7:$M$106,MATCH(A10,Financiamento!$A$7:$A$106,0))="","",INDEX(Financiamento!$M$7:$M$106,MATCH(A10,Financiamento!$A$7:$A$106,0))))</f>
        <v/>
      </c>
      <c r="G10" s="37" t="str">
        <f>IF(NOT(Intervencoes!B10&lt;&gt;""),"",IF(INDEX(Financiamento!$N$7:$N$106,MATCH(A10,Financiamento!$A$7:$A$106,0))="","",INDEX(Financiamento!$N$7:$N$106,MATCH(A10,Financiamento!$A$7:$A$106,0))))</f>
        <v/>
      </c>
      <c r="H10" s="35" t="str">
        <f>IF(NOT(Intervencoes!B10&lt;&gt;""),"",IF(INDEX(Financiamento!$Q$7:$Q$106,MATCH(A10,Financiamento!$A$7:$A$106,0))="","",INDEX(Financiamento!$Q$7:$Q$106,MATCH(A10,Financiamento!$A$7:$A$106,0))))</f>
        <v/>
      </c>
      <c r="I10" s="35" t="str">
        <f>IF(NOT(Intervencoes!B10&lt;&gt;""),"",IF(INDEX(Analise!$K$7:$K$106,MATCH(A10,Analise!$A$7:$A$106,0))="","",INDEX(Analise!$K$7:$K$106,MATCH(A10,Analise!$A$7:$A$106,0))))</f>
        <v/>
      </c>
      <c r="J10" s="37" t="str">
        <f>IF(NOT(Intervencoes!B10&lt;&gt;""),"",IF(INDEX(Analise!$S$7:$S$106,MATCH(A10,Analise!$A$7:$A$106,0))="","",INDEX(Analise!$S$7:$S$106,MATCH(A10,Analise!$A$7:$A$106,0))))</f>
        <v/>
      </c>
    </row>
    <row r="11" spans="1:10" ht="34.950000000000003" customHeight="1">
      <c r="A11" s="8" t="str">
        <f>IF(NOT(Intervencoes!B11&lt;&gt;""),"",IF(Intervencoes!A11="","",Intervencoes!A11))</f>
        <v/>
      </c>
      <c r="B11" s="8" t="str">
        <f>IF(NOT(Intervencoes!B11&lt;&gt;""),"",IF(Intervencoes!B11="","",Intervencoes!B11))</f>
        <v/>
      </c>
      <c r="C11" s="37" t="str">
        <f>IF(NOT(Intervencoes!B11&lt;&gt;""),"",IF(INDEX(Financiamento!$H$7:$H$106,MATCH(A11,Financiamento!$A$7:$A$106,0))="","",INDEX(Financiamento!$H$7:$H$106,MATCH(A11,Financiamento!$A$7:$A$106,0))))</f>
        <v/>
      </c>
      <c r="D11" s="37" t="str">
        <f>IF(NOT(Intervencoes!B11&lt;&gt;""),"",IF(INDEX(Financiamento!$J$7:$J$106,MATCH(A11,Financiamento!$A$7:$A$106,0))="","",INDEX(Financiamento!$J$7:$J$106,MATCH(A11,Financiamento!$A$7:$A$106,0))))</f>
        <v/>
      </c>
      <c r="E11" s="37" t="str">
        <f>IF(NOT(Intervencoes!B11&lt;&gt;""),"",IF(INDEX(Financiamento!$L$7:$L$106,MATCH(A11,Financiamento!$A$7:$A$106,0))="","",INDEX(Financiamento!$L$7:$L$106,MATCH(A11,Financiamento!$A$7:$A$106,0))))</f>
        <v/>
      </c>
      <c r="F11" s="37" t="str">
        <f>IF(NOT(Intervencoes!B11&lt;&gt;""),"",IF(INDEX(Financiamento!$M$7:$M$106,MATCH(A11,Financiamento!$A$7:$A$106,0))="","",INDEX(Financiamento!$M$7:$M$106,MATCH(A11,Financiamento!$A$7:$A$106,0))))</f>
        <v/>
      </c>
      <c r="G11" s="37" t="str">
        <f>IF(NOT(Intervencoes!B11&lt;&gt;""),"",IF(INDEX(Financiamento!$N$7:$N$106,MATCH(A11,Financiamento!$A$7:$A$106,0))="","",INDEX(Financiamento!$N$7:$N$106,MATCH(A11,Financiamento!$A$7:$A$106,0))))</f>
        <v/>
      </c>
      <c r="H11" s="35" t="str">
        <f>IF(NOT(Intervencoes!B11&lt;&gt;""),"",IF(INDEX(Financiamento!$Q$7:$Q$106,MATCH(A11,Financiamento!$A$7:$A$106,0))="","",INDEX(Financiamento!$Q$7:$Q$106,MATCH(A11,Financiamento!$A$7:$A$106,0))))</f>
        <v/>
      </c>
      <c r="I11" s="35" t="str">
        <f>IF(NOT(Intervencoes!B11&lt;&gt;""),"",IF(INDEX(Analise!$K$7:$K$106,MATCH(A11,Analise!$A$7:$A$106,0))="","",INDEX(Analise!$K$7:$K$106,MATCH(A11,Analise!$A$7:$A$106,0))))</f>
        <v/>
      </c>
      <c r="J11" s="37" t="str">
        <f>IF(NOT(Intervencoes!B11&lt;&gt;""),"",IF(INDEX(Analise!$S$7:$S$106,MATCH(A11,Analise!$A$7:$A$106,0))="","",INDEX(Analise!$S$7:$S$106,MATCH(A11,Analise!$A$7:$A$106,0))))</f>
        <v/>
      </c>
    </row>
    <row r="12" spans="1:10" ht="34.950000000000003" customHeight="1">
      <c r="A12" s="8" t="str">
        <f>IF(NOT(Intervencoes!B12&lt;&gt;""),"",IF(Intervencoes!A12="","",Intervencoes!A12))</f>
        <v/>
      </c>
      <c r="B12" s="8" t="str">
        <f>IF(NOT(Intervencoes!B12&lt;&gt;""),"",IF(Intervencoes!B12="","",Intervencoes!B12))</f>
        <v/>
      </c>
      <c r="C12" s="37" t="str">
        <f>IF(NOT(Intervencoes!B12&lt;&gt;""),"",IF(INDEX(Financiamento!$H$7:$H$106,MATCH(A12,Financiamento!$A$7:$A$106,0))="","",INDEX(Financiamento!$H$7:$H$106,MATCH(A12,Financiamento!$A$7:$A$106,0))))</f>
        <v/>
      </c>
      <c r="D12" s="37" t="str">
        <f>IF(NOT(Intervencoes!B12&lt;&gt;""),"",IF(INDEX(Financiamento!$J$7:$J$106,MATCH(A12,Financiamento!$A$7:$A$106,0))="","",INDEX(Financiamento!$J$7:$J$106,MATCH(A12,Financiamento!$A$7:$A$106,0))))</f>
        <v/>
      </c>
      <c r="E12" s="37" t="str">
        <f>IF(NOT(Intervencoes!B12&lt;&gt;""),"",IF(INDEX(Financiamento!$L$7:$L$106,MATCH(A12,Financiamento!$A$7:$A$106,0))="","",INDEX(Financiamento!$L$7:$L$106,MATCH(A12,Financiamento!$A$7:$A$106,0))))</f>
        <v/>
      </c>
      <c r="F12" s="37" t="str">
        <f>IF(NOT(Intervencoes!B12&lt;&gt;""),"",IF(INDEX(Financiamento!$M$7:$M$106,MATCH(A12,Financiamento!$A$7:$A$106,0))="","",INDEX(Financiamento!$M$7:$M$106,MATCH(A12,Financiamento!$A$7:$A$106,0))))</f>
        <v/>
      </c>
      <c r="G12" s="37" t="str">
        <f>IF(NOT(Intervencoes!B12&lt;&gt;""),"",IF(INDEX(Financiamento!$N$7:$N$106,MATCH(A12,Financiamento!$A$7:$A$106,0))="","",INDEX(Financiamento!$N$7:$N$106,MATCH(A12,Financiamento!$A$7:$A$106,0))))</f>
        <v/>
      </c>
      <c r="H12" s="35" t="str">
        <f>IF(NOT(Intervencoes!B12&lt;&gt;""),"",IF(INDEX(Financiamento!$Q$7:$Q$106,MATCH(A12,Financiamento!$A$7:$A$106,0))="","",INDEX(Financiamento!$Q$7:$Q$106,MATCH(A12,Financiamento!$A$7:$A$106,0))))</f>
        <v/>
      </c>
      <c r="I12" s="35" t="str">
        <f>IF(NOT(Intervencoes!B12&lt;&gt;""),"",IF(INDEX(Analise!$K$7:$K$106,MATCH(A12,Analise!$A$7:$A$106,0))="","",INDEX(Analise!$K$7:$K$106,MATCH(A12,Analise!$A$7:$A$106,0))))</f>
        <v/>
      </c>
      <c r="J12" s="37" t="str">
        <f>IF(NOT(Intervencoes!B12&lt;&gt;""),"",IF(INDEX(Analise!$S$7:$S$106,MATCH(A12,Analise!$A$7:$A$106,0))="","",INDEX(Analise!$S$7:$S$106,MATCH(A12,Analise!$A$7:$A$106,0))))</f>
        <v/>
      </c>
    </row>
    <row r="13" spans="1:10" ht="34.950000000000003" customHeight="1">
      <c r="A13" s="8" t="str">
        <f>IF(NOT(Intervencoes!B13&lt;&gt;""),"",IF(Intervencoes!A13="","",Intervencoes!A13))</f>
        <v/>
      </c>
      <c r="B13" s="8" t="str">
        <f>IF(NOT(Intervencoes!B13&lt;&gt;""),"",IF(Intervencoes!B13="","",Intervencoes!B13))</f>
        <v/>
      </c>
      <c r="C13" s="37" t="str">
        <f>IF(NOT(Intervencoes!B13&lt;&gt;""),"",IF(INDEX(Financiamento!$H$7:$H$106,MATCH(A13,Financiamento!$A$7:$A$106,0))="","",INDEX(Financiamento!$H$7:$H$106,MATCH(A13,Financiamento!$A$7:$A$106,0))))</f>
        <v/>
      </c>
      <c r="D13" s="37" t="str">
        <f>IF(NOT(Intervencoes!B13&lt;&gt;""),"",IF(INDEX(Financiamento!$J$7:$J$106,MATCH(A13,Financiamento!$A$7:$A$106,0))="","",INDEX(Financiamento!$J$7:$J$106,MATCH(A13,Financiamento!$A$7:$A$106,0))))</f>
        <v/>
      </c>
      <c r="E13" s="37" t="str">
        <f>IF(NOT(Intervencoes!B13&lt;&gt;""),"",IF(INDEX(Financiamento!$L$7:$L$106,MATCH(A13,Financiamento!$A$7:$A$106,0))="","",INDEX(Financiamento!$L$7:$L$106,MATCH(A13,Financiamento!$A$7:$A$106,0))))</f>
        <v/>
      </c>
      <c r="F13" s="37" t="str">
        <f>IF(NOT(Intervencoes!B13&lt;&gt;""),"",IF(INDEX(Financiamento!$M$7:$M$106,MATCH(A13,Financiamento!$A$7:$A$106,0))="","",INDEX(Financiamento!$M$7:$M$106,MATCH(A13,Financiamento!$A$7:$A$106,0))))</f>
        <v/>
      </c>
      <c r="G13" s="37" t="str">
        <f>IF(NOT(Intervencoes!B13&lt;&gt;""),"",IF(INDEX(Financiamento!$N$7:$N$106,MATCH(A13,Financiamento!$A$7:$A$106,0))="","",INDEX(Financiamento!$N$7:$N$106,MATCH(A13,Financiamento!$A$7:$A$106,0))))</f>
        <v/>
      </c>
      <c r="H13" s="35" t="str">
        <f>IF(NOT(Intervencoes!B13&lt;&gt;""),"",IF(INDEX(Financiamento!$Q$7:$Q$106,MATCH(A13,Financiamento!$A$7:$A$106,0))="","",INDEX(Financiamento!$Q$7:$Q$106,MATCH(A13,Financiamento!$A$7:$A$106,0))))</f>
        <v/>
      </c>
      <c r="I13" s="35" t="str">
        <f>IF(NOT(Intervencoes!B13&lt;&gt;""),"",IF(INDEX(Analise!$K$7:$K$106,MATCH(A13,Analise!$A$7:$A$106,0))="","",INDEX(Analise!$K$7:$K$106,MATCH(A13,Analise!$A$7:$A$106,0))))</f>
        <v/>
      </c>
      <c r="J13" s="37" t="str">
        <f>IF(NOT(Intervencoes!B13&lt;&gt;""),"",IF(INDEX(Analise!$S$7:$S$106,MATCH(A13,Analise!$A$7:$A$106,0))="","",INDEX(Analise!$S$7:$S$106,MATCH(A13,Analise!$A$7:$A$106,0))))</f>
        <v/>
      </c>
    </row>
    <row r="14" spans="1:10" ht="34.950000000000003" customHeight="1">
      <c r="A14" s="8" t="str">
        <f>IF(NOT(Intervencoes!B14&lt;&gt;""),"",IF(Intervencoes!A14="","",Intervencoes!A14))</f>
        <v/>
      </c>
      <c r="B14" s="8" t="str">
        <f>IF(NOT(Intervencoes!B14&lt;&gt;""),"",IF(Intervencoes!B14="","",Intervencoes!B14))</f>
        <v/>
      </c>
      <c r="C14" s="37" t="str">
        <f>IF(NOT(Intervencoes!B14&lt;&gt;""),"",IF(INDEX(Financiamento!$H$7:$H$106,MATCH(A14,Financiamento!$A$7:$A$106,0))="","",INDEX(Financiamento!$H$7:$H$106,MATCH(A14,Financiamento!$A$7:$A$106,0))))</f>
        <v/>
      </c>
      <c r="D14" s="37" t="str">
        <f>IF(NOT(Intervencoes!B14&lt;&gt;""),"",IF(INDEX(Financiamento!$J$7:$J$106,MATCH(A14,Financiamento!$A$7:$A$106,0))="","",INDEX(Financiamento!$J$7:$J$106,MATCH(A14,Financiamento!$A$7:$A$106,0))))</f>
        <v/>
      </c>
      <c r="E14" s="37" t="str">
        <f>IF(NOT(Intervencoes!B14&lt;&gt;""),"",IF(INDEX(Financiamento!$L$7:$L$106,MATCH(A14,Financiamento!$A$7:$A$106,0))="","",INDEX(Financiamento!$L$7:$L$106,MATCH(A14,Financiamento!$A$7:$A$106,0))))</f>
        <v/>
      </c>
      <c r="F14" s="37" t="str">
        <f>IF(NOT(Intervencoes!B14&lt;&gt;""),"",IF(INDEX(Financiamento!$M$7:$M$106,MATCH(A14,Financiamento!$A$7:$A$106,0))="","",INDEX(Financiamento!$M$7:$M$106,MATCH(A14,Financiamento!$A$7:$A$106,0))))</f>
        <v/>
      </c>
      <c r="G14" s="37" t="str">
        <f>IF(NOT(Intervencoes!B14&lt;&gt;""),"",IF(INDEX(Financiamento!$N$7:$N$106,MATCH(A14,Financiamento!$A$7:$A$106,0))="","",INDEX(Financiamento!$N$7:$N$106,MATCH(A14,Financiamento!$A$7:$A$106,0))))</f>
        <v/>
      </c>
      <c r="H14" s="35" t="str">
        <f>IF(NOT(Intervencoes!B14&lt;&gt;""),"",IF(INDEX(Financiamento!$Q$7:$Q$106,MATCH(A14,Financiamento!$A$7:$A$106,0))="","",INDEX(Financiamento!$Q$7:$Q$106,MATCH(A14,Financiamento!$A$7:$A$106,0))))</f>
        <v/>
      </c>
      <c r="I14" s="35" t="str">
        <f>IF(NOT(Intervencoes!B14&lt;&gt;""),"",IF(INDEX(Analise!$K$7:$K$106,MATCH(A14,Analise!$A$7:$A$106,0))="","",INDEX(Analise!$K$7:$K$106,MATCH(A14,Analise!$A$7:$A$106,0))))</f>
        <v/>
      </c>
      <c r="J14" s="37" t="str">
        <f>IF(NOT(Intervencoes!B14&lt;&gt;""),"",IF(INDEX(Analise!$S$7:$S$106,MATCH(A14,Analise!$A$7:$A$106,0))="","",INDEX(Analise!$S$7:$S$106,MATCH(A14,Analise!$A$7:$A$106,0))))</f>
        <v/>
      </c>
    </row>
    <row r="15" spans="1:10" ht="34.950000000000003" customHeight="1">
      <c r="A15" s="8" t="str">
        <f>IF(NOT(Intervencoes!B15&lt;&gt;""),"",IF(Intervencoes!A15="","",Intervencoes!A15))</f>
        <v/>
      </c>
      <c r="B15" s="8" t="str">
        <f>IF(NOT(Intervencoes!B15&lt;&gt;""),"",IF(Intervencoes!B15="","",Intervencoes!B15))</f>
        <v/>
      </c>
      <c r="C15" s="37" t="str">
        <f>IF(NOT(Intervencoes!B15&lt;&gt;""),"",IF(INDEX(Financiamento!$H$7:$H$106,MATCH(A15,Financiamento!$A$7:$A$106,0))="","",INDEX(Financiamento!$H$7:$H$106,MATCH(A15,Financiamento!$A$7:$A$106,0))))</f>
        <v/>
      </c>
      <c r="D15" s="37" t="str">
        <f>IF(NOT(Intervencoes!B15&lt;&gt;""),"",IF(INDEX(Financiamento!$J$7:$J$106,MATCH(A15,Financiamento!$A$7:$A$106,0))="","",INDEX(Financiamento!$J$7:$J$106,MATCH(A15,Financiamento!$A$7:$A$106,0))))</f>
        <v/>
      </c>
      <c r="E15" s="37" t="str">
        <f>IF(NOT(Intervencoes!B15&lt;&gt;""),"",IF(INDEX(Financiamento!$L$7:$L$106,MATCH(A15,Financiamento!$A$7:$A$106,0))="","",INDEX(Financiamento!$L$7:$L$106,MATCH(A15,Financiamento!$A$7:$A$106,0))))</f>
        <v/>
      </c>
      <c r="F15" s="37" t="str">
        <f>IF(NOT(Intervencoes!B15&lt;&gt;""),"",IF(INDEX(Financiamento!$M$7:$M$106,MATCH(A15,Financiamento!$A$7:$A$106,0))="","",INDEX(Financiamento!$M$7:$M$106,MATCH(A15,Financiamento!$A$7:$A$106,0))))</f>
        <v/>
      </c>
      <c r="G15" s="37" t="str">
        <f>IF(NOT(Intervencoes!B15&lt;&gt;""),"",IF(INDEX(Financiamento!$N$7:$N$106,MATCH(A15,Financiamento!$A$7:$A$106,0))="","",INDEX(Financiamento!$N$7:$N$106,MATCH(A15,Financiamento!$A$7:$A$106,0))))</f>
        <v/>
      </c>
      <c r="H15" s="35" t="str">
        <f>IF(NOT(Intervencoes!B15&lt;&gt;""),"",IF(INDEX(Financiamento!$Q$7:$Q$106,MATCH(A15,Financiamento!$A$7:$A$106,0))="","",INDEX(Financiamento!$Q$7:$Q$106,MATCH(A15,Financiamento!$A$7:$A$106,0))))</f>
        <v/>
      </c>
      <c r="I15" s="35" t="str">
        <f>IF(NOT(Intervencoes!B15&lt;&gt;""),"",IF(INDEX(Analise!$K$7:$K$106,MATCH(A15,Analise!$A$7:$A$106,0))="","",INDEX(Analise!$K$7:$K$106,MATCH(A15,Analise!$A$7:$A$106,0))))</f>
        <v/>
      </c>
      <c r="J15" s="37" t="str">
        <f>IF(NOT(Intervencoes!B15&lt;&gt;""),"",IF(INDEX(Analise!$S$7:$S$106,MATCH(A15,Analise!$A$7:$A$106,0))="","",INDEX(Analise!$S$7:$S$106,MATCH(A15,Analise!$A$7:$A$106,0))))</f>
        <v/>
      </c>
    </row>
    <row r="16" spans="1:10" ht="34.950000000000003" customHeight="1">
      <c r="A16" s="8" t="str">
        <f>IF(NOT(Intervencoes!B16&lt;&gt;""),"",IF(Intervencoes!A16="","",Intervencoes!A16))</f>
        <v/>
      </c>
      <c r="B16" s="8" t="str">
        <f>IF(NOT(Intervencoes!B16&lt;&gt;""),"",IF(Intervencoes!B16="","",Intervencoes!B16))</f>
        <v/>
      </c>
      <c r="C16" s="37" t="str">
        <f>IF(NOT(Intervencoes!B16&lt;&gt;""),"",IF(INDEX(Financiamento!$H$7:$H$106,MATCH(A16,Financiamento!$A$7:$A$106,0))="","",INDEX(Financiamento!$H$7:$H$106,MATCH(A16,Financiamento!$A$7:$A$106,0))))</f>
        <v/>
      </c>
      <c r="D16" s="37" t="str">
        <f>IF(NOT(Intervencoes!B16&lt;&gt;""),"",IF(INDEX(Financiamento!$J$7:$J$106,MATCH(A16,Financiamento!$A$7:$A$106,0))="","",INDEX(Financiamento!$J$7:$J$106,MATCH(A16,Financiamento!$A$7:$A$106,0))))</f>
        <v/>
      </c>
      <c r="E16" s="37" t="str">
        <f>IF(NOT(Intervencoes!B16&lt;&gt;""),"",IF(INDEX(Financiamento!$L$7:$L$106,MATCH(A16,Financiamento!$A$7:$A$106,0))="","",INDEX(Financiamento!$L$7:$L$106,MATCH(A16,Financiamento!$A$7:$A$106,0))))</f>
        <v/>
      </c>
      <c r="F16" s="37" t="str">
        <f>IF(NOT(Intervencoes!B16&lt;&gt;""),"",IF(INDEX(Financiamento!$M$7:$M$106,MATCH(A16,Financiamento!$A$7:$A$106,0))="","",INDEX(Financiamento!$M$7:$M$106,MATCH(A16,Financiamento!$A$7:$A$106,0))))</f>
        <v/>
      </c>
      <c r="G16" s="37" t="str">
        <f>IF(NOT(Intervencoes!B16&lt;&gt;""),"",IF(INDEX(Financiamento!$N$7:$N$106,MATCH(A16,Financiamento!$A$7:$A$106,0))="","",INDEX(Financiamento!$N$7:$N$106,MATCH(A16,Financiamento!$A$7:$A$106,0))))</f>
        <v/>
      </c>
      <c r="H16" s="35" t="str">
        <f>IF(NOT(Intervencoes!B16&lt;&gt;""),"",IF(INDEX(Financiamento!$Q$7:$Q$106,MATCH(A16,Financiamento!$A$7:$A$106,0))="","",INDEX(Financiamento!$Q$7:$Q$106,MATCH(A16,Financiamento!$A$7:$A$106,0))))</f>
        <v/>
      </c>
      <c r="I16" s="35" t="str">
        <f>IF(NOT(Intervencoes!B16&lt;&gt;""),"",IF(INDEX(Analise!$K$7:$K$106,MATCH(A16,Analise!$A$7:$A$106,0))="","",INDEX(Analise!$K$7:$K$106,MATCH(A16,Analise!$A$7:$A$106,0))))</f>
        <v/>
      </c>
      <c r="J16" s="37" t="str">
        <f>IF(NOT(Intervencoes!B16&lt;&gt;""),"",IF(INDEX(Analise!$S$7:$S$106,MATCH(A16,Analise!$A$7:$A$106,0))="","",INDEX(Analise!$S$7:$S$106,MATCH(A16,Analise!$A$7:$A$106,0))))</f>
        <v/>
      </c>
    </row>
    <row r="17" spans="1:10" ht="34.950000000000003" customHeight="1">
      <c r="A17" s="8" t="str">
        <f>IF(NOT(Intervencoes!B17&lt;&gt;""),"",IF(Intervencoes!A17="","",Intervencoes!A17))</f>
        <v/>
      </c>
      <c r="B17" s="8" t="str">
        <f>IF(NOT(Intervencoes!B17&lt;&gt;""),"",IF(Intervencoes!B17="","",Intervencoes!B17))</f>
        <v/>
      </c>
      <c r="C17" s="37" t="str">
        <f>IF(NOT(Intervencoes!B17&lt;&gt;""),"",IF(INDEX(Financiamento!$H$7:$H$106,MATCH(A17,Financiamento!$A$7:$A$106,0))="","",INDEX(Financiamento!$H$7:$H$106,MATCH(A17,Financiamento!$A$7:$A$106,0))))</f>
        <v/>
      </c>
      <c r="D17" s="37" t="str">
        <f>IF(NOT(Intervencoes!B17&lt;&gt;""),"",IF(INDEX(Financiamento!$J$7:$J$106,MATCH(A17,Financiamento!$A$7:$A$106,0))="","",INDEX(Financiamento!$J$7:$J$106,MATCH(A17,Financiamento!$A$7:$A$106,0))))</f>
        <v/>
      </c>
      <c r="E17" s="37" t="str">
        <f>IF(NOT(Intervencoes!B17&lt;&gt;""),"",IF(INDEX(Financiamento!$L$7:$L$106,MATCH(A17,Financiamento!$A$7:$A$106,0))="","",INDEX(Financiamento!$L$7:$L$106,MATCH(A17,Financiamento!$A$7:$A$106,0))))</f>
        <v/>
      </c>
      <c r="F17" s="37" t="str">
        <f>IF(NOT(Intervencoes!B17&lt;&gt;""),"",IF(INDEX(Financiamento!$M$7:$M$106,MATCH(A17,Financiamento!$A$7:$A$106,0))="","",INDEX(Financiamento!$M$7:$M$106,MATCH(A17,Financiamento!$A$7:$A$106,0))))</f>
        <v/>
      </c>
      <c r="G17" s="37" t="str">
        <f>IF(NOT(Intervencoes!B17&lt;&gt;""),"",IF(INDEX(Financiamento!$N$7:$N$106,MATCH(A17,Financiamento!$A$7:$A$106,0))="","",INDEX(Financiamento!$N$7:$N$106,MATCH(A17,Financiamento!$A$7:$A$106,0))))</f>
        <v/>
      </c>
      <c r="H17" s="35" t="str">
        <f>IF(NOT(Intervencoes!B17&lt;&gt;""),"",IF(INDEX(Financiamento!$Q$7:$Q$106,MATCH(A17,Financiamento!$A$7:$A$106,0))="","",INDEX(Financiamento!$Q$7:$Q$106,MATCH(A17,Financiamento!$A$7:$A$106,0))))</f>
        <v/>
      </c>
      <c r="I17" s="35" t="str">
        <f>IF(NOT(Intervencoes!B17&lt;&gt;""),"",IF(INDEX(Analise!$K$7:$K$106,MATCH(A17,Analise!$A$7:$A$106,0))="","",INDEX(Analise!$K$7:$K$106,MATCH(A17,Analise!$A$7:$A$106,0))))</f>
        <v/>
      </c>
      <c r="J17" s="37" t="str">
        <f>IF(NOT(Intervencoes!B17&lt;&gt;""),"",IF(INDEX(Analise!$S$7:$S$106,MATCH(A17,Analise!$A$7:$A$106,0))="","",INDEX(Analise!$S$7:$S$106,MATCH(A17,Analise!$A$7:$A$106,0))))</f>
        <v/>
      </c>
    </row>
    <row r="18" spans="1:10" ht="34.950000000000003" customHeight="1">
      <c r="A18" s="8" t="str">
        <f>IF(NOT(Intervencoes!B18&lt;&gt;""),"",IF(Intervencoes!A18="","",Intervencoes!A18))</f>
        <v/>
      </c>
      <c r="B18" s="8" t="str">
        <f>IF(NOT(Intervencoes!B18&lt;&gt;""),"",IF(Intervencoes!B18="","",Intervencoes!B18))</f>
        <v/>
      </c>
      <c r="C18" s="37" t="str">
        <f>IF(NOT(Intervencoes!B18&lt;&gt;""),"",IF(INDEX(Financiamento!$H$7:$H$106,MATCH(A18,Financiamento!$A$7:$A$106,0))="","",INDEX(Financiamento!$H$7:$H$106,MATCH(A18,Financiamento!$A$7:$A$106,0))))</f>
        <v/>
      </c>
      <c r="D18" s="37" t="str">
        <f>IF(NOT(Intervencoes!B18&lt;&gt;""),"",IF(INDEX(Financiamento!$J$7:$J$106,MATCH(A18,Financiamento!$A$7:$A$106,0))="","",INDEX(Financiamento!$J$7:$J$106,MATCH(A18,Financiamento!$A$7:$A$106,0))))</f>
        <v/>
      </c>
      <c r="E18" s="37" t="str">
        <f>IF(NOT(Intervencoes!B18&lt;&gt;""),"",IF(INDEX(Financiamento!$L$7:$L$106,MATCH(A18,Financiamento!$A$7:$A$106,0))="","",INDEX(Financiamento!$L$7:$L$106,MATCH(A18,Financiamento!$A$7:$A$106,0))))</f>
        <v/>
      </c>
      <c r="F18" s="37" t="str">
        <f>IF(NOT(Intervencoes!B18&lt;&gt;""),"",IF(INDEX(Financiamento!$M$7:$M$106,MATCH(A18,Financiamento!$A$7:$A$106,0))="","",INDEX(Financiamento!$M$7:$M$106,MATCH(A18,Financiamento!$A$7:$A$106,0))))</f>
        <v/>
      </c>
      <c r="G18" s="37" t="str">
        <f>IF(NOT(Intervencoes!B18&lt;&gt;""),"",IF(INDEX(Financiamento!$N$7:$N$106,MATCH(A18,Financiamento!$A$7:$A$106,0))="","",INDEX(Financiamento!$N$7:$N$106,MATCH(A18,Financiamento!$A$7:$A$106,0))))</f>
        <v/>
      </c>
      <c r="H18" s="35" t="str">
        <f>IF(NOT(Intervencoes!B18&lt;&gt;""),"",IF(INDEX(Financiamento!$Q$7:$Q$106,MATCH(A18,Financiamento!$A$7:$A$106,0))="","",INDEX(Financiamento!$Q$7:$Q$106,MATCH(A18,Financiamento!$A$7:$A$106,0))))</f>
        <v/>
      </c>
      <c r="I18" s="35" t="str">
        <f>IF(NOT(Intervencoes!B18&lt;&gt;""),"",IF(INDEX(Analise!$K$7:$K$106,MATCH(A18,Analise!$A$7:$A$106,0))="","",INDEX(Analise!$K$7:$K$106,MATCH(A18,Analise!$A$7:$A$106,0))))</f>
        <v/>
      </c>
      <c r="J18" s="37" t="str">
        <f>IF(NOT(Intervencoes!B18&lt;&gt;""),"",IF(INDEX(Analise!$S$7:$S$106,MATCH(A18,Analise!$A$7:$A$106,0))="","",INDEX(Analise!$S$7:$S$106,MATCH(A18,Analise!$A$7:$A$106,0))))</f>
        <v/>
      </c>
    </row>
    <row r="19" spans="1:10" ht="34.950000000000003" customHeight="1">
      <c r="A19" s="8" t="str">
        <f>IF(NOT(Intervencoes!B19&lt;&gt;""),"",IF(Intervencoes!A19="","",Intervencoes!A19))</f>
        <v/>
      </c>
      <c r="B19" s="8" t="str">
        <f>IF(NOT(Intervencoes!B19&lt;&gt;""),"",IF(Intervencoes!B19="","",Intervencoes!B19))</f>
        <v/>
      </c>
      <c r="C19" s="37" t="str">
        <f>IF(NOT(Intervencoes!B19&lt;&gt;""),"",IF(INDEX(Financiamento!$H$7:$H$106,MATCH(A19,Financiamento!$A$7:$A$106,0))="","",INDEX(Financiamento!$H$7:$H$106,MATCH(A19,Financiamento!$A$7:$A$106,0))))</f>
        <v/>
      </c>
      <c r="D19" s="37" t="str">
        <f>IF(NOT(Intervencoes!B19&lt;&gt;""),"",IF(INDEX(Financiamento!$J$7:$J$106,MATCH(A19,Financiamento!$A$7:$A$106,0))="","",INDEX(Financiamento!$J$7:$J$106,MATCH(A19,Financiamento!$A$7:$A$106,0))))</f>
        <v/>
      </c>
      <c r="E19" s="37" t="str">
        <f>IF(NOT(Intervencoes!B19&lt;&gt;""),"",IF(INDEX(Financiamento!$L$7:$L$106,MATCH(A19,Financiamento!$A$7:$A$106,0))="","",INDEX(Financiamento!$L$7:$L$106,MATCH(A19,Financiamento!$A$7:$A$106,0))))</f>
        <v/>
      </c>
      <c r="F19" s="37" t="str">
        <f>IF(NOT(Intervencoes!B19&lt;&gt;""),"",IF(INDEX(Financiamento!$M$7:$M$106,MATCH(A19,Financiamento!$A$7:$A$106,0))="","",INDEX(Financiamento!$M$7:$M$106,MATCH(A19,Financiamento!$A$7:$A$106,0))))</f>
        <v/>
      </c>
      <c r="G19" s="37" t="str">
        <f>IF(NOT(Intervencoes!B19&lt;&gt;""),"",IF(INDEX(Financiamento!$N$7:$N$106,MATCH(A19,Financiamento!$A$7:$A$106,0))="","",INDEX(Financiamento!$N$7:$N$106,MATCH(A19,Financiamento!$A$7:$A$106,0))))</f>
        <v/>
      </c>
      <c r="H19" s="35" t="str">
        <f>IF(NOT(Intervencoes!B19&lt;&gt;""),"",IF(INDEX(Financiamento!$Q$7:$Q$106,MATCH(A19,Financiamento!$A$7:$A$106,0))="","",INDEX(Financiamento!$Q$7:$Q$106,MATCH(A19,Financiamento!$A$7:$A$106,0))))</f>
        <v/>
      </c>
      <c r="I19" s="35" t="str">
        <f>IF(NOT(Intervencoes!B19&lt;&gt;""),"",IF(INDEX(Analise!$K$7:$K$106,MATCH(A19,Analise!$A$7:$A$106,0))="","",INDEX(Analise!$K$7:$K$106,MATCH(A19,Analise!$A$7:$A$106,0))))</f>
        <v/>
      </c>
      <c r="J19" s="37" t="str">
        <f>IF(NOT(Intervencoes!B19&lt;&gt;""),"",IF(INDEX(Analise!$S$7:$S$106,MATCH(A19,Analise!$A$7:$A$106,0))="","",INDEX(Analise!$S$7:$S$106,MATCH(A19,Analise!$A$7:$A$106,0))))</f>
        <v/>
      </c>
    </row>
    <row r="20" spans="1:10" ht="34.950000000000003" customHeight="1">
      <c r="A20" s="8" t="str">
        <f>IF(NOT(Intervencoes!B20&lt;&gt;""),"",IF(Intervencoes!A20="","",Intervencoes!A20))</f>
        <v/>
      </c>
      <c r="B20" s="8" t="str">
        <f>IF(NOT(Intervencoes!B20&lt;&gt;""),"",IF(Intervencoes!B20="","",Intervencoes!B20))</f>
        <v/>
      </c>
      <c r="C20" s="37" t="str">
        <f>IF(NOT(Intervencoes!B20&lt;&gt;""),"",IF(INDEX(Financiamento!$H$7:$H$106,MATCH(A20,Financiamento!$A$7:$A$106,0))="","",INDEX(Financiamento!$H$7:$H$106,MATCH(A20,Financiamento!$A$7:$A$106,0))))</f>
        <v/>
      </c>
      <c r="D20" s="37" t="str">
        <f>IF(NOT(Intervencoes!B20&lt;&gt;""),"",IF(INDEX(Financiamento!$J$7:$J$106,MATCH(A20,Financiamento!$A$7:$A$106,0))="","",INDEX(Financiamento!$J$7:$J$106,MATCH(A20,Financiamento!$A$7:$A$106,0))))</f>
        <v/>
      </c>
      <c r="E20" s="37" t="str">
        <f>IF(NOT(Intervencoes!B20&lt;&gt;""),"",IF(INDEX(Financiamento!$L$7:$L$106,MATCH(A20,Financiamento!$A$7:$A$106,0))="","",INDEX(Financiamento!$L$7:$L$106,MATCH(A20,Financiamento!$A$7:$A$106,0))))</f>
        <v/>
      </c>
      <c r="F20" s="37" t="str">
        <f>IF(NOT(Intervencoes!B20&lt;&gt;""),"",IF(INDEX(Financiamento!$M$7:$M$106,MATCH(A20,Financiamento!$A$7:$A$106,0))="","",INDEX(Financiamento!$M$7:$M$106,MATCH(A20,Financiamento!$A$7:$A$106,0))))</f>
        <v/>
      </c>
      <c r="G20" s="37" t="str">
        <f>IF(NOT(Intervencoes!B20&lt;&gt;""),"",IF(INDEX(Financiamento!$N$7:$N$106,MATCH(A20,Financiamento!$A$7:$A$106,0))="","",INDEX(Financiamento!$N$7:$N$106,MATCH(A20,Financiamento!$A$7:$A$106,0))))</f>
        <v/>
      </c>
      <c r="H20" s="35" t="str">
        <f>IF(NOT(Intervencoes!B20&lt;&gt;""),"",IF(INDEX(Financiamento!$Q$7:$Q$106,MATCH(A20,Financiamento!$A$7:$A$106,0))="","",INDEX(Financiamento!$Q$7:$Q$106,MATCH(A20,Financiamento!$A$7:$A$106,0))))</f>
        <v/>
      </c>
      <c r="I20" s="35" t="str">
        <f>IF(NOT(Intervencoes!B20&lt;&gt;""),"",IF(INDEX(Analise!$K$7:$K$106,MATCH(A20,Analise!$A$7:$A$106,0))="","",INDEX(Analise!$K$7:$K$106,MATCH(A20,Analise!$A$7:$A$106,0))))</f>
        <v/>
      </c>
      <c r="J20" s="37" t="str">
        <f>IF(NOT(Intervencoes!B20&lt;&gt;""),"",IF(INDEX(Analise!$S$7:$S$106,MATCH(A20,Analise!$A$7:$A$106,0))="","",INDEX(Analise!$S$7:$S$106,MATCH(A20,Analise!$A$7:$A$106,0))))</f>
        <v/>
      </c>
    </row>
    <row r="21" spans="1:10" ht="34.950000000000003" customHeight="1">
      <c r="A21" s="8" t="str">
        <f>IF(NOT(Intervencoes!B21&lt;&gt;""),"",IF(Intervencoes!A21="","",Intervencoes!A21))</f>
        <v/>
      </c>
      <c r="B21" s="8" t="str">
        <f>IF(NOT(Intervencoes!B21&lt;&gt;""),"",IF(Intervencoes!B21="","",Intervencoes!B21))</f>
        <v/>
      </c>
      <c r="C21" s="37" t="str">
        <f>IF(NOT(Intervencoes!B21&lt;&gt;""),"",IF(INDEX(Financiamento!$H$7:$H$106,MATCH(A21,Financiamento!$A$7:$A$106,0))="","",INDEX(Financiamento!$H$7:$H$106,MATCH(A21,Financiamento!$A$7:$A$106,0))))</f>
        <v/>
      </c>
      <c r="D21" s="37" t="str">
        <f>IF(NOT(Intervencoes!B21&lt;&gt;""),"",IF(INDEX(Financiamento!$J$7:$J$106,MATCH(A21,Financiamento!$A$7:$A$106,0))="","",INDEX(Financiamento!$J$7:$J$106,MATCH(A21,Financiamento!$A$7:$A$106,0))))</f>
        <v/>
      </c>
      <c r="E21" s="37" t="str">
        <f>IF(NOT(Intervencoes!B21&lt;&gt;""),"",IF(INDEX(Financiamento!$L$7:$L$106,MATCH(A21,Financiamento!$A$7:$A$106,0))="","",INDEX(Financiamento!$L$7:$L$106,MATCH(A21,Financiamento!$A$7:$A$106,0))))</f>
        <v/>
      </c>
      <c r="F21" s="37" t="str">
        <f>IF(NOT(Intervencoes!B21&lt;&gt;""),"",IF(INDEX(Financiamento!$M$7:$M$106,MATCH(A21,Financiamento!$A$7:$A$106,0))="","",INDEX(Financiamento!$M$7:$M$106,MATCH(A21,Financiamento!$A$7:$A$106,0))))</f>
        <v/>
      </c>
      <c r="G21" s="37" t="str">
        <f>IF(NOT(Intervencoes!B21&lt;&gt;""),"",IF(INDEX(Financiamento!$N$7:$N$106,MATCH(A21,Financiamento!$A$7:$A$106,0))="","",INDEX(Financiamento!$N$7:$N$106,MATCH(A21,Financiamento!$A$7:$A$106,0))))</f>
        <v/>
      </c>
      <c r="H21" s="35" t="str">
        <f>IF(NOT(Intervencoes!B21&lt;&gt;""),"",IF(INDEX(Financiamento!$Q$7:$Q$106,MATCH(A21,Financiamento!$A$7:$A$106,0))="","",INDEX(Financiamento!$Q$7:$Q$106,MATCH(A21,Financiamento!$A$7:$A$106,0))))</f>
        <v/>
      </c>
      <c r="I21" s="35" t="str">
        <f>IF(NOT(Intervencoes!B21&lt;&gt;""),"",IF(INDEX(Analise!$K$7:$K$106,MATCH(A21,Analise!$A$7:$A$106,0))="","",INDEX(Analise!$K$7:$K$106,MATCH(A21,Analise!$A$7:$A$106,0))))</f>
        <v/>
      </c>
      <c r="J21" s="37" t="str">
        <f>IF(NOT(Intervencoes!B21&lt;&gt;""),"",IF(INDEX(Analise!$S$7:$S$106,MATCH(A21,Analise!$A$7:$A$106,0))="","",INDEX(Analise!$S$7:$S$106,MATCH(A21,Analise!$A$7:$A$106,0))))</f>
        <v/>
      </c>
    </row>
    <row r="22" spans="1:10" ht="34.950000000000003" customHeight="1">
      <c r="A22" s="8" t="str">
        <f>IF(NOT(Intervencoes!B22&lt;&gt;""),"",IF(Intervencoes!A22="","",Intervencoes!A22))</f>
        <v/>
      </c>
      <c r="B22" s="8" t="str">
        <f>IF(NOT(Intervencoes!B22&lt;&gt;""),"",IF(Intervencoes!B22="","",Intervencoes!B22))</f>
        <v/>
      </c>
      <c r="C22" s="37" t="str">
        <f>IF(NOT(Intervencoes!B22&lt;&gt;""),"",IF(INDEX(Financiamento!$H$7:$H$106,MATCH(A22,Financiamento!$A$7:$A$106,0))="","",INDEX(Financiamento!$H$7:$H$106,MATCH(A22,Financiamento!$A$7:$A$106,0))))</f>
        <v/>
      </c>
      <c r="D22" s="37" t="str">
        <f>IF(NOT(Intervencoes!B22&lt;&gt;""),"",IF(INDEX(Financiamento!$J$7:$J$106,MATCH(A22,Financiamento!$A$7:$A$106,0))="","",INDEX(Financiamento!$J$7:$J$106,MATCH(A22,Financiamento!$A$7:$A$106,0))))</f>
        <v/>
      </c>
      <c r="E22" s="37" t="str">
        <f>IF(NOT(Intervencoes!B22&lt;&gt;""),"",IF(INDEX(Financiamento!$L$7:$L$106,MATCH(A22,Financiamento!$A$7:$A$106,0))="","",INDEX(Financiamento!$L$7:$L$106,MATCH(A22,Financiamento!$A$7:$A$106,0))))</f>
        <v/>
      </c>
      <c r="F22" s="37" t="str">
        <f>IF(NOT(Intervencoes!B22&lt;&gt;""),"",IF(INDEX(Financiamento!$M$7:$M$106,MATCH(A22,Financiamento!$A$7:$A$106,0))="","",INDEX(Financiamento!$M$7:$M$106,MATCH(A22,Financiamento!$A$7:$A$106,0))))</f>
        <v/>
      </c>
      <c r="G22" s="37" t="str">
        <f>IF(NOT(Intervencoes!B22&lt;&gt;""),"",IF(INDEX(Financiamento!$N$7:$N$106,MATCH(A22,Financiamento!$A$7:$A$106,0))="","",INDEX(Financiamento!$N$7:$N$106,MATCH(A22,Financiamento!$A$7:$A$106,0))))</f>
        <v/>
      </c>
      <c r="H22" s="35" t="str">
        <f>IF(NOT(Intervencoes!B22&lt;&gt;""),"",IF(INDEX(Financiamento!$Q$7:$Q$106,MATCH(A22,Financiamento!$A$7:$A$106,0))="","",INDEX(Financiamento!$Q$7:$Q$106,MATCH(A22,Financiamento!$A$7:$A$106,0))))</f>
        <v/>
      </c>
      <c r="I22" s="35" t="str">
        <f>IF(NOT(Intervencoes!B22&lt;&gt;""),"",IF(INDEX(Analise!$K$7:$K$106,MATCH(A22,Analise!$A$7:$A$106,0))="","",INDEX(Analise!$K$7:$K$106,MATCH(A22,Analise!$A$7:$A$106,0))))</f>
        <v/>
      </c>
      <c r="J22" s="37" t="str">
        <f>IF(NOT(Intervencoes!B22&lt;&gt;""),"",IF(INDEX(Analise!$S$7:$S$106,MATCH(A22,Analise!$A$7:$A$106,0))="","",INDEX(Analise!$S$7:$S$106,MATCH(A22,Analise!$A$7:$A$106,0))))</f>
        <v/>
      </c>
    </row>
    <row r="23" spans="1:10" ht="34.950000000000003" customHeight="1">
      <c r="A23" s="8" t="str">
        <f>IF(NOT(Intervencoes!B23&lt;&gt;""),"",IF(Intervencoes!A23="","",Intervencoes!A23))</f>
        <v/>
      </c>
      <c r="B23" s="8" t="str">
        <f>IF(NOT(Intervencoes!B23&lt;&gt;""),"",IF(Intervencoes!B23="","",Intervencoes!B23))</f>
        <v/>
      </c>
      <c r="C23" s="37" t="str">
        <f>IF(NOT(Intervencoes!B23&lt;&gt;""),"",IF(INDEX(Financiamento!$H$7:$H$106,MATCH(A23,Financiamento!$A$7:$A$106,0))="","",INDEX(Financiamento!$H$7:$H$106,MATCH(A23,Financiamento!$A$7:$A$106,0))))</f>
        <v/>
      </c>
      <c r="D23" s="37" t="str">
        <f>IF(NOT(Intervencoes!B23&lt;&gt;""),"",IF(INDEX(Financiamento!$J$7:$J$106,MATCH(A23,Financiamento!$A$7:$A$106,0))="","",INDEX(Financiamento!$J$7:$J$106,MATCH(A23,Financiamento!$A$7:$A$106,0))))</f>
        <v/>
      </c>
      <c r="E23" s="37" t="str">
        <f>IF(NOT(Intervencoes!B23&lt;&gt;""),"",IF(INDEX(Financiamento!$L$7:$L$106,MATCH(A23,Financiamento!$A$7:$A$106,0))="","",INDEX(Financiamento!$L$7:$L$106,MATCH(A23,Financiamento!$A$7:$A$106,0))))</f>
        <v/>
      </c>
      <c r="F23" s="37" t="str">
        <f>IF(NOT(Intervencoes!B23&lt;&gt;""),"",IF(INDEX(Financiamento!$M$7:$M$106,MATCH(A23,Financiamento!$A$7:$A$106,0))="","",INDEX(Financiamento!$M$7:$M$106,MATCH(A23,Financiamento!$A$7:$A$106,0))))</f>
        <v/>
      </c>
      <c r="G23" s="37" t="str">
        <f>IF(NOT(Intervencoes!B23&lt;&gt;""),"",IF(INDEX(Financiamento!$N$7:$N$106,MATCH(A23,Financiamento!$A$7:$A$106,0))="","",INDEX(Financiamento!$N$7:$N$106,MATCH(A23,Financiamento!$A$7:$A$106,0))))</f>
        <v/>
      </c>
      <c r="H23" s="35" t="str">
        <f>IF(NOT(Intervencoes!B23&lt;&gt;""),"",IF(INDEX(Financiamento!$Q$7:$Q$106,MATCH(A23,Financiamento!$A$7:$A$106,0))="","",INDEX(Financiamento!$Q$7:$Q$106,MATCH(A23,Financiamento!$A$7:$A$106,0))))</f>
        <v/>
      </c>
      <c r="I23" s="35" t="str">
        <f>IF(NOT(Intervencoes!B23&lt;&gt;""),"",IF(INDEX(Analise!$K$7:$K$106,MATCH(A23,Analise!$A$7:$A$106,0))="","",INDEX(Analise!$K$7:$K$106,MATCH(A23,Analise!$A$7:$A$106,0))))</f>
        <v/>
      </c>
      <c r="J23" s="37" t="str">
        <f>IF(NOT(Intervencoes!B23&lt;&gt;""),"",IF(INDEX(Analise!$S$7:$S$106,MATCH(A23,Analise!$A$7:$A$106,0))="","",INDEX(Analise!$S$7:$S$106,MATCH(A23,Analise!$A$7:$A$106,0))))</f>
        <v/>
      </c>
    </row>
    <row r="24" spans="1:10" ht="34.950000000000003" customHeight="1">
      <c r="A24" s="8" t="str">
        <f>IF(NOT(Intervencoes!B24&lt;&gt;""),"",IF(Intervencoes!A24="","",Intervencoes!A24))</f>
        <v/>
      </c>
      <c r="B24" s="8" t="str">
        <f>IF(NOT(Intervencoes!B24&lt;&gt;""),"",IF(Intervencoes!B24="","",Intervencoes!B24))</f>
        <v/>
      </c>
      <c r="C24" s="37" t="str">
        <f>IF(NOT(Intervencoes!B24&lt;&gt;""),"",IF(INDEX(Financiamento!$H$7:$H$106,MATCH(A24,Financiamento!$A$7:$A$106,0))="","",INDEX(Financiamento!$H$7:$H$106,MATCH(A24,Financiamento!$A$7:$A$106,0))))</f>
        <v/>
      </c>
      <c r="D24" s="37" t="str">
        <f>IF(NOT(Intervencoes!B24&lt;&gt;""),"",IF(INDEX(Financiamento!$J$7:$J$106,MATCH(A24,Financiamento!$A$7:$A$106,0))="","",INDEX(Financiamento!$J$7:$J$106,MATCH(A24,Financiamento!$A$7:$A$106,0))))</f>
        <v/>
      </c>
      <c r="E24" s="37" t="str">
        <f>IF(NOT(Intervencoes!B24&lt;&gt;""),"",IF(INDEX(Financiamento!$L$7:$L$106,MATCH(A24,Financiamento!$A$7:$A$106,0))="","",INDEX(Financiamento!$L$7:$L$106,MATCH(A24,Financiamento!$A$7:$A$106,0))))</f>
        <v/>
      </c>
      <c r="F24" s="37" t="str">
        <f>IF(NOT(Intervencoes!B24&lt;&gt;""),"",IF(INDEX(Financiamento!$M$7:$M$106,MATCH(A24,Financiamento!$A$7:$A$106,0))="","",INDEX(Financiamento!$M$7:$M$106,MATCH(A24,Financiamento!$A$7:$A$106,0))))</f>
        <v/>
      </c>
      <c r="G24" s="37" t="str">
        <f>IF(NOT(Intervencoes!B24&lt;&gt;""),"",IF(INDEX(Financiamento!$N$7:$N$106,MATCH(A24,Financiamento!$A$7:$A$106,0))="","",INDEX(Financiamento!$N$7:$N$106,MATCH(A24,Financiamento!$A$7:$A$106,0))))</f>
        <v/>
      </c>
      <c r="H24" s="35" t="str">
        <f>IF(NOT(Intervencoes!B24&lt;&gt;""),"",IF(INDEX(Financiamento!$Q$7:$Q$106,MATCH(A24,Financiamento!$A$7:$A$106,0))="","",INDEX(Financiamento!$Q$7:$Q$106,MATCH(A24,Financiamento!$A$7:$A$106,0))))</f>
        <v/>
      </c>
      <c r="I24" s="35" t="str">
        <f>IF(NOT(Intervencoes!B24&lt;&gt;""),"",IF(INDEX(Analise!$K$7:$K$106,MATCH(A24,Analise!$A$7:$A$106,0))="","",INDEX(Analise!$K$7:$K$106,MATCH(A24,Analise!$A$7:$A$106,0))))</f>
        <v/>
      </c>
      <c r="J24" s="37" t="str">
        <f>IF(NOT(Intervencoes!B24&lt;&gt;""),"",IF(INDEX(Analise!$S$7:$S$106,MATCH(A24,Analise!$A$7:$A$106,0))="","",INDEX(Analise!$S$7:$S$106,MATCH(A24,Analise!$A$7:$A$106,0))))</f>
        <v/>
      </c>
    </row>
    <row r="25" spans="1:10" ht="34.950000000000003" customHeight="1">
      <c r="A25" s="8" t="str">
        <f>IF(NOT(Intervencoes!B25&lt;&gt;""),"",IF(Intervencoes!A25="","",Intervencoes!A25))</f>
        <v/>
      </c>
      <c r="B25" s="8" t="str">
        <f>IF(NOT(Intervencoes!B25&lt;&gt;""),"",IF(Intervencoes!B25="","",Intervencoes!B25))</f>
        <v/>
      </c>
      <c r="C25" s="37" t="str">
        <f>IF(NOT(Intervencoes!B25&lt;&gt;""),"",IF(INDEX(Financiamento!$H$7:$H$106,MATCH(A25,Financiamento!$A$7:$A$106,0))="","",INDEX(Financiamento!$H$7:$H$106,MATCH(A25,Financiamento!$A$7:$A$106,0))))</f>
        <v/>
      </c>
      <c r="D25" s="37" t="str">
        <f>IF(NOT(Intervencoes!B25&lt;&gt;""),"",IF(INDEX(Financiamento!$J$7:$J$106,MATCH(A25,Financiamento!$A$7:$A$106,0))="","",INDEX(Financiamento!$J$7:$J$106,MATCH(A25,Financiamento!$A$7:$A$106,0))))</f>
        <v/>
      </c>
      <c r="E25" s="37" t="str">
        <f>IF(NOT(Intervencoes!B25&lt;&gt;""),"",IF(INDEX(Financiamento!$L$7:$L$106,MATCH(A25,Financiamento!$A$7:$A$106,0))="","",INDEX(Financiamento!$L$7:$L$106,MATCH(A25,Financiamento!$A$7:$A$106,0))))</f>
        <v/>
      </c>
      <c r="F25" s="37" t="str">
        <f>IF(NOT(Intervencoes!B25&lt;&gt;""),"",IF(INDEX(Financiamento!$M$7:$M$106,MATCH(A25,Financiamento!$A$7:$A$106,0))="","",INDEX(Financiamento!$M$7:$M$106,MATCH(A25,Financiamento!$A$7:$A$106,0))))</f>
        <v/>
      </c>
      <c r="G25" s="37" t="str">
        <f>IF(NOT(Intervencoes!B25&lt;&gt;""),"",IF(INDEX(Financiamento!$N$7:$N$106,MATCH(A25,Financiamento!$A$7:$A$106,0))="","",INDEX(Financiamento!$N$7:$N$106,MATCH(A25,Financiamento!$A$7:$A$106,0))))</f>
        <v/>
      </c>
      <c r="H25" s="35" t="str">
        <f>IF(NOT(Intervencoes!B25&lt;&gt;""),"",IF(INDEX(Financiamento!$Q$7:$Q$106,MATCH(A25,Financiamento!$A$7:$A$106,0))="","",INDEX(Financiamento!$Q$7:$Q$106,MATCH(A25,Financiamento!$A$7:$A$106,0))))</f>
        <v/>
      </c>
      <c r="I25" s="35" t="str">
        <f>IF(NOT(Intervencoes!B25&lt;&gt;""),"",IF(INDEX(Analise!$K$7:$K$106,MATCH(A25,Analise!$A$7:$A$106,0))="","",INDEX(Analise!$K$7:$K$106,MATCH(A25,Analise!$A$7:$A$106,0))))</f>
        <v/>
      </c>
      <c r="J25" s="37" t="str">
        <f>IF(NOT(Intervencoes!B25&lt;&gt;""),"",IF(INDEX(Analise!$S$7:$S$106,MATCH(A25,Analise!$A$7:$A$106,0))="","",INDEX(Analise!$S$7:$S$106,MATCH(A25,Analise!$A$7:$A$106,0))))</f>
        <v/>
      </c>
    </row>
    <row r="26" spans="1:10" ht="34.950000000000003" customHeight="1">
      <c r="A26" s="8" t="str">
        <f>IF(NOT(Intervencoes!B26&lt;&gt;""),"",IF(Intervencoes!A26="","",Intervencoes!A26))</f>
        <v/>
      </c>
      <c r="B26" s="8" t="str">
        <f>IF(NOT(Intervencoes!B26&lt;&gt;""),"",IF(Intervencoes!B26="","",Intervencoes!B26))</f>
        <v/>
      </c>
      <c r="C26" s="37" t="str">
        <f>IF(NOT(Intervencoes!B26&lt;&gt;""),"",IF(INDEX(Financiamento!$H$7:$H$106,MATCH(A26,Financiamento!$A$7:$A$106,0))="","",INDEX(Financiamento!$H$7:$H$106,MATCH(A26,Financiamento!$A$7:$A$106,0))))</f>
        <v/>
      </c>
      <c r="D26" s="37" t="str">
        <f>IF(NOT(Intervencoes!B26&lt;&gt;""),"",IF(INDEX(Financiamento!$J$7:$J$106,MATCH(A26,Financiamento!$A$7:$A$106,0))="","",INDEX(Financiamento!$J$7:$J$106,MATCH(A26,Financiamento!$A$7:$A$106,0))))</f>
        <v/>
      </c>
      <c r="E26" s="37" t="str">
        <f>IF(NOT(Intervencoes!B26&lt;&gt;""),"",IF(INDEX(Financiamento!$L$7:$L$106,MATCH(A26,Financiamento!$A$7:$A$106,0))="","",INDEX(Financiamento!$L$7:$L$106,MATCH(A26,Financiamento!$A$7:$A$106,0))))</f>
        <v/>
      </c>
      <c r="F26" s="37" t="str">
        <f>IF(NOT(Intervencoes!B26&lt;&gt;""),"",IF(INDEX(Financiamento!$M$7:$M$106,MATCH(A26,Financiamento!$A$7:$A$106,0))="","",INDEX(Financiamento!$M$7:$M$106,MATCH(A26,Financiamento!$A$7:$A$106,0))))</f>
        <v/>
      </c>
      <c r="G26" s="37" t="str">
        <f>IF(NOT(Intervencoes!B26&lt;&gt;""),"",IF(INDEX(Financiamento!$N$7:$N$106,MATCH(A26,Financiamento!$A$7:$A$106,0))="","",INDEX(Financiamento!$N$7:$N$106,MATCH(A26,Financiamento!$A$7:$A$106,0))))</f>
        <v/>
      </c>
      <c r="H26" s="35" t="str">
        <f>IF(NOT(Intervencoes!B26&lt;&gt;""),"",IF(INDEX(Financiamento!$Q$7:$Q$106,MATCH(A26,Financiamento!$A$7:$A$106,0))="","",INDEX(Financiamento!$Q$7:$Q$106,MATCH(A26,Financiamento!$A$7:$A$106,0))))</f>
        <v/>
      </c>
      <c r="I26" s="35" t="str">
        <f>IF(NOT(Intervencoes!B26&lt;&gt;""),"",IF(INDEX(Analise!$K$7:$K$106,MATCH(A26,Analise!$A$7:$A$106,0))="","",INDEX(Analise!$K$7:$K$106,MATCH(A26,Analise!$A$7:$A$106,0))))</f>
        <v/>
      </c>
      <c r="J26" s="37" t="str">
        <f>IF(NOT(Intervencoes!B26&lt;&gt;""),"",IF(INDEX(Analise!$S$7:$S$106,MATCH(A26,Analise!$A$7:$A$106,0))="","",INDEX(Analise!$S$7:$S$106,MATCH(A26,Analise!$A$7:$A$106,0))))</f>
        <v/>
      </c>
    </row>
    <row r="27" spans="1:10" ht="34.950000000000003" customHeight="1">
      <c r="A27" s="8" t="str">
        <f>IF(NOT(Intervencoes!B27&lt;&gt;""),"",IF(Intervencoes!A27="","",Intervencoes!A27))</f>
        <v/>
      </c>
      <c r="B27" s="8" t="str">
        <f>IF(NOT(Intervencoes!B27&lt;&gt;""),"",IF(Intervencoes!B27="","",Intervencoes!B27))</f>
        <v/>
      </c>
      <c r="C27" s="37" t="str">
        <f>IF(NOT(Intervencoes!B27&lt;&gt;""),"",IF(INDEX(Financiamento!$H$7:$H$106,MATCH(A27,Financiamento!$A$7:$A$106,0))="","",INDEX(Financiamento!$H$7:$H$106,MATCH(A27,Financiamento!$A$7:$A$106,0))))</f>
        <v/>
      </c>
      <c r="D27" s="37" t="str">
        <f>IF(NOT(Intervencoes!B27&lt;&gt;""),"",IF(INDEX(Financiamento!$J$7:$J$106,MATCH(A27,Financiamento!$A$7:$A$106,0))="","",INDEX(Financiamento!$J$7:$J$106,MATCH(A27,Financiamento!$A$7:$A$106,0))))</f>
        <v/>
      </c>
      <c r="E27" s="37" t="str">
        <f>IF(NOT(Intervencoes!B27&lt;&gt;""),"",IF(INDEX(Financiamento!$L$7:$L$106,MATCH(A27,Financiamento!$A$7:$A$106,0))="","",INDEX(Financiamento!$L$7:$L$106,MATCH(A27,Financiamento!$A$7:$A$106,0))))</f>
        <v/>
      </c>
      <c r="F27" s="37" t="str">
        <f>IF(NOT(Intervencoes!B27&lt;&gt;""),"",IF(INDEX(Financiamento!$M$7:$M$106,MATCH(A27,Financiamento!$A$7:$A$106,0))="","",INDEX(Financiamento!$M$7:$M$106,MATCH(A27,Financiamento!$A$7:$A$106,0))))</f>
        <v/>
      </c>
      <c r="G27" s="37" t="str">
        <f>IF(NOT(Intervencoes!B27&lt;&gt;""),"",IF(INDEX(Financiamento!$N$7:$N$106,MATCH(A27,Financiamento!$A$7:$A$106,0))="","",INDEX(Financiamento!$N$7:$N$106,MATCH(A27,Financiamento!$A$7:$A$106,0))))</f>
        <v/>
      </c>
      <c r="H27" s="35" t="str">
        <f>IF(NOT(Intervencoes!B27&lt;&gt;""),"",IF(INDEX(Financiamento!$Q$7:$Q$106,MATCH(A27,Financiamento!$A$7:$A$106,0))="","",INDEX(Financiamento!$Q$7:$Q$106,MATCH(A27,Financiamento!$A$7:$A$106,0))))</f>
        <v/>
      </c>
      <c r="I27" s="35" t="str">
        <f>IF(NOT(Intervencoes!B27&lt;&gt;""),"",IF(INDEX(Analise!$K$7:$K$106,MATCH(A27,Analise!$A$7:$A$106,0))="","",INDEX(Analise!$K$7:$K$106,MATCH(A27,Analise!$A$7:$A$106,0))))</f>
        <v/>
      </c>
      <c r="J27" s="37" t="str">
        <f>IF(NOT(Intervencoes!B27&lt;&gt;""),"",IF(INDEX(Analise!$S$7:$S$106,MATCH(A27,Analise!$A$7:$A$106,0))="","",INDEX(Analise!$S$7:$S$106,MATCH(A27,Analise!$A$7:$A$106,0))))</f>
        <v/>
      </c>
    </row>
    <row r="28" spans="1:10" ht="34.950000000000003" customHeight="1">
      <c r="A28" s="8" t="str">
        <f>IF(NOT(Intervencoes!B28&lt;&gt;""),"",IF(Intervencoes!A28="","",Intervencoes!A28))</f>
        <v/>
      </c>
      <c r="B28" s="8" t="str">
        <f>IF(NOT(Intervencoes!B28&lt;&gt;""),"",IF(Intervencoes!B28="","",Intervencoes!B28))</f>
        <v/>
      </c>
      <c r="C28" s="37" t="str">
        <f>IF(NOT(Intervencoes!B28&lt;&gt;""),"",IF(INDEX(Financiamento!$H$7:$H$106,MATCH(A28,Financiamento!$A$7:$A$106,0))="","",INDEX(Financiamento!$H$7:$H$106,MATCH(A28,Financiamento!$A$7:$A$106,0))))</f>
        <v/>
      </c>
      <c r="D28" s="37" t="str">
        <f>IF(NOT(Intervencoes!B28&lt;&gt;""),"",IF(INDEX(Financiamento!$J$7:$J$106,MATCH(A28,Financiamento!$A$7:$A$106,0))="","",INDEX(Financiamento!$J$7:$J$106,MATCH(A28,Financiamento!$A$7:$A$106,0))))</f>
        <v/>
      </c>
      <c r="E28" s="37" t="str">
        <f>IF(NOT(Intervencoes!B28&lt;&gt;""),"",IF(INDEX(Financiamento!$L$7:$L$106,MATCH(A28,Financiamento!$A$7:$A$106,0))="","",INDEX(Financiamento!$L$7:$L$106,MATCH(A28,Financiamento!$A$7:$A$106,0))))</f>
        <v/>
      </c>
      <c r="F28" s="37" t="str">
        <f>IF(NOT(Intervencoes!B28&lt;&gt;""),"",IF(INDEX(Financiamento!$M$7:$M$106,MATCH(A28,Financiamento!$A$7:$A$106,0))="","",INDEX(Financiamento!$M$7:$M$106,MATCH(A28,Financiamento!$A$7:$A$106,0))))</f>
        <v/>
      </c>
      <c r="G28" s="37" t="str">
        <f>IF(NOT(Intervencoes!B28&lt;&gt;""),"",IF(INDEX(Financiamento!$N$7:$N$106,MATCH(A28,Financiamento!$A$7:$A$106,0))="","",INDEX(Financiamento!$N$7:$N$106,MATCH(A28,Financiamento!$A$7:$A$106,0))))</f>
        <v/>
      </c>
      <c r="H28" s="35" t="str">
        <f>IF(NOT(Intervencoes!B28&lt;&gt;""),"",IF(INDEX(Financiamento!$Q$7:$Q$106,MATCH(A28,Financiamento!$A$7:$A$106,0))="","",INDEX(Financiamento!$Q$7:$Q$106,MATCH(A28,Financiamento!$A$7:$A$106,0))))</f>
        <v/>
      </c>
      <c r="I28" s="35" t="str">
        <f>IF(NOT(Intervencoes!B28&lt;&gt;""),"",IF(INDEX(Analise!$K$7:$K$106,MATCH(A28,Analise!$A$7:$A$106,0))="","",INDEX(Analise!$K$7:$K$106,MATCH(A28,Analise!$A$7:$A$106,0))))</f>
        <v/>
      </c>
      <c r="J28" s="37" t="str">
        <f>IF(NOT(Intervencoes!B28&lt;&gt;""),"",IF(INDEX(Analise!$S$7:$S$106,MATCH(A28,Analise!$A$7:$A$106,0))="","",INDEX(Analise!$S$7:$S$106,MATCH(A28,Analise!$A$7:$A$106,0))))</f>
        <v/>
      </c>
    </row>
    <row r="29" spans="1:10" ht="34.950000000000003" customHeight="1">
      <c r="A29" s="8" t="str">
        <f>IF(NOT(Intervencoes!B29&lt;&gt;""),"",IF(Intervencoes!A29="","",Intervencoes!A29))</f>
        <v/>
      </c>
      <c r="B29" s="8" t="str">
        <f>IF(NOT(Intervencoes!B29&lt;&gt;""),"",IF(Intervencoes!B29="","",Intervencoes!B29))</f>
        <v/>
      </c>
      <c r="C29" s="37" t="str">
        <f>IF(NOT(Intervencoes!B29&lt;&gt;""),"",IF(INDEX(Financiamento!$H$7:$H$106,MATCH(A29,Financiamento!$A$7:$A$106,0))="","",INDEX(Financiamento!$H$7:$H$106,MATCH(A29,Financiamento!$A$7:$A$106,0))))</f>
        <v/>
      </c>
      <c r="D29" s="37" t="str">
        <f>IF(NOT(Intervencoes!B29&lt;&gt;""),"",IF(INDEX(Financiamento!$J$7:$J$106,MATCH(A29,Financiamento!$A$7:$A$106,0))="","",INDEX(Financiamento!$J$7:$J$106,MATCH(A29,Financiamento!$A$7:$A$106,0))))</f>
        <v/>
      </c>
      <c r="E29" s="37" t="str">
        <f>IF(NOT(Intervencoes!B29&lt;&gt;""),"",IF(INDEX(Financiamento!$L$7:$L$106,MATCH(A29,Financiamento!$A$7:$A$106,0))="","",INDEX(Financiamento!$L$7:$L$106,MATCH(A29,Financiamento!$A$7:$A$106,0))))</f>
        <v/>
      </c>
      <c r="F29" s="37" t="str">
        <f>IF(NOT(Intervencoes!B29&lt;&gt;""),"",IF(INDEX(Financiamento!$M$7:$M$106,MATCH(A29,Financiamento!$A$7:$A$106,0))="","",INDEX(Financiamento!$M$7:$M$106,MATCH(A29,Financiamento!$A$7:$A$106,0))))</f>
        <v/>
      </c>
      <c r="G29" s="37" t="str">
        <f>IF(NOT(Intervencoes!B29&lt;&gt;""),"",IF(INDEX(Financiamento!$N$7:$N$106,MATCH(A29,Financiamento!$A$7:$A$106,0))="","",INDEX(Financiamento!$N$7:$N$106,MATCH(A29,Financiamento!$A$7:$A$106,0))))</f>
        <v/>
      </c>
      <c r="H29" s="35" t="str">
        <f>IF(NOT(Intervencoes!B29&lt;&gt;""),"",IF(INDEX(Financiamento!$Q$7:$Q$106,MATCH(A29,Financiamento!$A$7:$A$106,0))="","",INDEX(Financiamento!$Q$7:$Q$106,MATCH(A29,Financiamento!$A$7:$A$106,0))))</f>
        <v/>
      </c>
      <c r="I29" s="35" t="str">
        <f>IF(NOT(Intervencoes!B29&lt;&gt;""),"",IF(INDEX(Analise!$K$7:$K$106,MATCH(A29,Analise!$A$7:$A$106,0))="","",INDEX(Analise!$K$7:$K$106,MATCH(A29,Analise!$A$7:$A$106,0))))</f>
        <v/>
      </c>
      <c r="J29" s="37" t="str">
        <f>IF(NOT(Intervencoes!B29&lt;&gt;""),"",IF(INDEX(Analise!$S$7:$S$106,MATCH(A29,Analise!$A$7:$A$106,0))="","",INDEX(Analise!$S$7:$S$106,MATCH(A29,Analise!$A$7:$A$106,0))))</f>
        <v/>
      </c>
    </row>
    <row r="30" spans="1:10" ht="34.950000000000003" customHeight="1">
      <c r="A30" s="8" t="str">
        <f>IF(NOT(Intervencoes!B30&lt;&gt;""),"",IF(Intervencoes!A30="","",Intervencoes!A30))</f>
        <v/>
      </c>
      <c r="B30" s="8" t="str">
        <f>IF(NOT(Intervencoes!B30&lt;&gt;""),"",IF(Intervencoes!B30="","",Intervencoes!B30))</f>
        <v/>
      </c>
      <c r="C30" s="37" t="str">
        <f>IF(NOT(Intervencoes!B30&lt;&gt;""),"",IF(INDEX(Financiamento!$H$7:$H$106,MATCH(A30,Financiamento!$A$7:$A$106,0))="","",INDEX(Financiamento!$H$7:$H$106,MATCH(A30,Financiamento!$A$7:$A$106,0))))</f>
        <v/>
      </c>
      <c r="D30" s="37" t="str">
        <f>IF(NOT(Intervencoes!B30&lt;&gt;""),"",IF(INDEX(Financiamento!$J$7:$J$106,MATCH(A30,Financiamento!$A$7:$A$106,0))="","",INDEX(Financiamento!$J$7:$J$106,MATCH(A30,Financiamento!$A$7:$A$106,0))))</f>
        <v/>
      </c>
      <c r="E30" s="37" t="str">
        <f>IF(NOT(Intervencoes!B30&lt;&gt;""),"",IF(INDEX(Financiamento!$L$7:$L$106,MATCH(A30,Financiamento!$A$7:$A$106,0))="","",INDEX(Financiamento!$L$7:$L$106,MATCH(A30,Financiamento!$A$7:$A$106,0))))</f>
        <v/>
      </c>
      <c r="F30" s="37" t="str">
        <f>IF(NOT(Intervencoes!B30&lt;&gt;""),"",IF(INDEX(Financiamento!$M$7:$M$106,MATCH(A30,Financiamento!$A$7:$A$106,0))="","",INDEX(Financiamento!$M$7:$M$106,MATCH(A30,Financiamento!$A$7:$A$106,0))))</f>
        <v/>
      </c>
      <c r="G30" s="37" t="str">
        <f>IF(NOT(Intervencoes!B30&lt;&gt;""),"",IF(INDEX(Financiamento!$N$7:$N$106,MATCH(A30,Financiamento!$A$7:$A$106,0))="","",INDEX(Financiamento!$N$7:$N$106,MATCH(A30,Financiamento!$A$7:$A$106,0))))</f>
        <v/>
      </c>
      <c r="H30" s="35" t="str">
        <f>IF(NOT(Intervencoes!B30&lt;&gt;""),"",IF(INDEX(Financiamento!$Q$7:$Q$106,MATCH(A30,Financiamento!$A$7:$A$106,0))="","",INDEX(Financiamento!$Q$7:$Q$106,MATCH(A30,Financiamento!$A$7:$A$106,0))))</f>
        <v/>
      </c>
      <c r="I30" s="35" t="str">
        <f>IF(NOT(Intervencoes!B30&lt;&gt;""),"",IF(INDEX(Analise!$K$7:$K$106,MATCH(A30,Analise!$A$7:$A$106,0))="","",INDEX(Analise!$K$7:$K$106,MATCH(A30,Analise!$A$7:$A$106,0))))</f>
        <v/>
      </c>
      <c r="J30" s="37" t="str">
        <f>IF(NOT(Intervencoes!B30&lt;&gt;""),"",IF(INDEX(Analise!$S$7:$S$106,MATCH(A30,Analise!$A$7:$A$106,0))="","",INDEX(Analise!$S$7:$S$106,MATCH(A30,Analise!$A$7:$A$106,0))))</f>
        <v/>
      </c>
    </row>
    <row r="31" spans="1:10" ht="34.950000000000003" customHeight="1">
      <c r="A31" s="8" t="str">
        <f>IF(NOT(Intervencoes!B31&lt;&gt;""),"",IF(Intervencoes!A31="","",Intervencoes!A31))</f>
        <v/>
      </c>
      <c r="B31" s="8" t="str">
        <f>IF(NOT(Intervencoes!B31&lt;&gt;""),"",IF(Intervencoes!B31="","",Intervencoes!B31))</f>
        <v/>
      </c>
      <c r="C31" s="37" t="str">
        <f>IF(NOT(Intervencoes!B31&lt;&gt;""),"",IF(INDEX(Financiamento!$H$7:$H$106,MATCH(A31,Financiamento!$A$7:$A$106,0))="","",INDEX(Financiamento!$H$7:$H$106,MATCH(A31,Financiamento!$A$7:$A$106,0))))</f>
        <v/>
      </c>
      <c r="D31" s="37" t="str">
        <f>IF(NOT(Intervencoes!B31&lt;&gt;""),"",IF(INDEX(Financiamento!$J$7:$J$106,MATCH(A31,Financiamento!$A$7:$A$106,0))="","",INDEX(Financiamento!$J$7:$J$106,MATCH(A31,Financiamento!$A$7:$A$106,0))))</f>
        <v/>
      </c>
      <c r="E31" s="37" t="str">
        <f>IF(NOT(Intervencoes!B31&lt;&gt;""),"",IF(INDEX(Financiamento!$L$7:$L$106,MATCH(A31,Financiamento!$A$7:$A$106,0))="","",INDEX(Financiamento!$L$7:$L$106,MATCH(A31,Financiamento!$A$7:$A$106,0))))</f>
        <v/>
      </c>
      <c r="F31" s="37" t="str">
        <f>IF(NOT(Intervencoes!B31&lt;&gt;""),"",IF(INDEX(Financiamento!$M$7:$M$106,MATCH(A31,Financiamento!$A$7:$A$106,0))="","",INDEX(Financiamento!$M$7:$M$106,MATCH(A31,Financiamento!$A$7:$A$106,0))))</f>
        <v/>
      </c>
      <c r="G31" s="37" t="str">
        <f>IF(NOT(Intervencoes!B31&lt;&gt;""),"",IF(INDEX(Financiamento!$N$7:$N$106,MATCH(A31,Financiamento!$A$7:$A$106,0))="","",INDEX(Financiamento!$N$7:$N$106,MATCH(A31,Financiamento!$A$7:$A$106,0))))</f>
        <v/>
      </c>
      <c r="H31" s="35" t="str">
        <f>IF(NOT(Intervencoes!B31&lt;&gt;""),"",IF(INDEX(Financiamento!$Q$7:$Q$106,MATCH(A31,Financiamento!$A$7:$A$106,0))="","",INDEX(Financiamento!$Q$7:$Q$106,MATCH(A31,Financiamento!$A$7:$A$106,0))))</f>
        <v/>
      </c>
      <c r="I31" s="35" t="str">
        <f>IF(NOT(Intervencoes!B31&lt;&gt;""),"",IF(INDEX(Analise!$K$7:$K$106,MATCH(A31,Analise!$A$7:$A$106,0))="","",INDEX(Analise!$K$7:$K$106,MATCH(A31,Analise!$A$7:$A$106,0))))</f>
        <v/>
      </c>
      <c r="J31" s="37" t="str">
        <f>IF(NOT(Intervencoes!B31&lt;&gt;""),"",IF(INDEX(Analise!$S$7:$S$106,MATCH(A31,Analise!$A$7:$A$106,0))="","",INDEX(Analise!$S$7:$S$106,MATCH(A31,Analise!$A$7:$A$106,0))))</f>
        <v/>
      </c>
    </row>
    <row r="32" spans="1:10" ht="34.950000000000003" customHeight="1">
      <c r="A32" s="8" t="str">
        <f>IF(NOT(Intervencoes!B32&lt;&gt;""),"",IF(Intervencoes!A32="","",Intervencoes!A32))</f>
        <v/>
      </c>
      <c r="B32" s="8" t="str">
        <f>IF(NOT(Intervencoes!B32&lt;&gt;""),"",IF(Intervencoes!B32="","",Intervencoes!B32))</f>
        <v/>
      </c>
      <c r="C32" s="37" t="str">
        <f>IF(NOT(Intervencoes!B32&lt;&gt;""),"",IF(INDEX(Financiamento!$H$7:$H$106,MATCH(A32,Financiamento!$A$7:$A$106,0))="","",INDEX(Financiamento!$H$7:$H$106,MATCH(A32,Financiamento!$A$7:$A$106,0))))</f>
        <v/>
      </c>
      <c r="D32" s="37" t="str">
        <f>IF(NOT(Intervencoes!B32&lt;&gt;""),"",IF(INDEX(Financiamento!$J$7:$J$106,MATCH(A32,Financiamento!$A$7:$A$106,0))="","",INDEX(Financiamento!$J$7:$J$106,MATCH(A32,Financiamento!$A$7:$A$106,0))))</f>
        <v/>
      </c>
      <c r="E32" s="37" t="str">
        <f>IF(NOT(Intervencoes!B32&lt;&gt;""),"",IF(INDEX(Financiamento!$L$7:$L$106,MATCH(A32,Financiamento!$A$7:$A$106,0))="","",INDEX(Financiamento!$L$7:$L$106,MATCH(A32,Financiamento!$A$7:$A$106,0))))</f>
        <v/>
      </c>
      <c r="F32" s="37" t="str">
        <f>IF(NOT(Intervencoes!B32&lt;&gt;""),"",IF(INDEX(Financiamento!$M$7:$M$106,MATCH(A32,Financiamento!$A$7:$A$106,0))="","",INDEX(Financiamento!$M$7:$M$106,MATCH(A32,Financiamento!$A$7:$A$106,0))))</f>
        <v/>
      </c>
      <c r="G32" s="37" t="str">
        <f>IF(NOT(Intervencoes!B32&lt;&gt;""),"",IF(INDEX(Financiamento!$N$7:$N$106,MATCH(A32,Financiamento!$A$7:$A$106,0))="","",INDEX(Financiamento!$N$7:$N$106,MATCH(A32,Financiamento!$A$7:$A$106,0))))</f>
        <v/>
      </c>
      <c r="H32" s="35" t="str">
        <f>IF(NOT(Intervencoes!B32&lt;&gt;""),"",IF(INDEX(Financiamento!$Q$7:$Q$106,MATCH(A32,Financiamento!$A$7:$A$106,0))="","",INDEX(Financiamento!$Q$7:$Q$106,MATCH(A32,Financiamento!$A$7:$A$106,0))))</f>
        <v/>
      </c>
      <c r="I32" s="35" t="str">
        <f>IF(NOT(Intervencoes!B32&lt;&gt;""),"",IF(INDEX(Analise!$K$7:$K$106,MATCH(A32,Analise!$A$7:$A$106,0))="","",INDEX(Analise!$K$7:$K$106,MATCH(A32,Analise!$A$7:$A$106,0))))</f>
        <v/>
      </c>
      <c r="J32" s="37" t="str">
        <f>IF(NOT(Intervencoes!B32&lt;&gt;""),"",IF(INDEX(Analise!$S$7:$S$106,MATCH(A32,Analise!$A$7:$A$106,0))="","",INDEX(Analise!$S$7:$S$106,MATCH(A32,Analise!$A$7:$A$106,0))))</f>
        <v/>
      </c>
    </row>
    <row r="33" spans="1:10" ht="34.950000000000003" customHeight="1">
      <c r="A33" s="8" t="str">
        <f>IF(NOT(Intervencoes!B33&lt;&gt;""),"",IF(Intervencoes!A33="","",Intervencoes!A33))</f>
        <v/>
      </c>
      <c r="B33" s="8" t="str">
        <f>IF(NOT(Intervencoes!B33&lt;&gt;""),"",IF(Intervencoes!B33="","",Intervencoes!B33))</f>
        <v/>
      </c>
      <c r="C33" s="37" t="str">
        <f>IF(NOT(Intervencoes!B33&lt;&gt;""),"",IF(INDEX(Financiamento!$H$7:$H$106,MATCH(A33,Financiamento!$A$7:$A$106,0))="","",INDEX(Financiamento!$H$7:$H$106,MATCH(A33,Financiamento!$A$7:$A$106,0))))</f>
        <v/>
      </c>
      <c r="D33" s="37" t="str">
        <f>IF(NOT(Intervencoes!B33&lt;&gt;""),"",IF(INDEX(Financiamento!$J$7:$J$106,MATCH(A33,Financiamento!$A$7:$A$106,0))="","",INDEX(Financiamento!$J$7:$J$106,MATCH(A33,Financiamento!$A$7:$A$106,0))))</f>
        <v/>
      </c>
      <c r="E33" s="37" t="str">
        <f>IF(NOT(Intervencoes!B33&lt;&gt;""),"",IF(INDEX(Financiamento!$L$7:$L$106,MATCH(A33,Financiamento!$A$7:$A$106,0))="","",INDEX(Financiamento!$L$7:$L$106,MATCH(A33,Financiamento!$A$7:$A$106,0))))</f>
        <v/>
      </c>
      <c r="F33" s="37" t="str">
        <f>IF(NOT(Intervencoes!B33&lt;&gt;""),"",IF(INDEX(Financiamento!$M$7:$M$106,MATCH(A33,Financiamento!$A$7:$A$106,0))="","",INDEX(Financiamento!$M$7:$M$106,MATCH(A33,Financiamento!$A$7:$A$106,0))))</f>
        <v/>
      </c>
      <c r="G33" s="37" t="str">
        <f>IF(NOT(Intervencoes!B33&lt;&gt;""),"",IF(INDEX(Financiamento!$N$7:$N$106,MATCH(A33,Financiamento!$A$7:$A$106,0))="","",INDEX(Financiamento!$N$7:$N$106,MATCH(A33,Financiamento!$A$7:$A$106,0))))</f>
        <v/>
      </c>
      <c r="H33" s="35" t="str">
        <f>IF(NOT(Intervencoes!B33&lt;&gt;""),"",IF(INDEX(Financiamento!$Q$7:$Q$106,MATCH(A33,Financiamento!$A$7:$A$106,0))="","",INDEX(Financiamento!$Q$7:$Q$106,MATCH(A33,Financiamento!$A$7:$A$106,0))))</f>
        <v/>
      </c>
      <c r="I33" s="35" t="str">
        <f>IF(NOT(Intervencoes!B33&lt;&gt;""),"",IF(INDEX(Analise!$K$7:$K$106,MATCH(A33,Analise!$A$7:$A$106,0))="","",INDEX(Analise!$K$7:$K$106,MATCH(A33,Analise!$A$7:$A$106,0))))</f>
        <v/>
      </c>
      <c r="J33" s="37" t="str">
        <f>IF(NOT(Intervencoes!B33&lt;&gt;""),"",IF(INDEX(Analise!$S$7:$S$106,MATCH(A33,Analise!$A$7:$A$106,0))="","",INDEX(Analise!$S$7:$S$106,MATCH(A33,Analise!$A$7:$A$106,0))))</f>
        <v/>
      </c>
    </row>
    <row r="34" spans="1:10" ht="34.950000000000003" customHeight="1">
      <c r="A34" s="8" t="str">
        <f>IF(NOT(Intervencoes!B34&lt;&gt;""),"",IF(Intervencoes!A34="","",Intervencoes!A34))</f>
        <v/>
      </c>
      <c r="B34" s="8" t="str">
        <f>IF(NOT(Intervencoes!B34&lt;&gt;""),"",IF(Intervencoes!B34="","",Intervencoes!B34))</f>
        <v/>
      </c>
      <c r="C34" s="37" t="str">
        <f>IF(NOT(Intervencoes!B34&lt;&gt;""),"",IF(INDEX(Financiamento!$H$7:$H$106,MATCH(A34,Financiamento!$A$7:$A$106,0))="","",INDEX(Financiamento!$H$7:$H$106,MATCH(A34,Financiamento!$A$7:$A$106,0))))</f>
        <v/>
      </c>
      <c r="D34" s="37" t="str">
        <f>IF(NOT(Intervencoes!B34&lt;&gt;""),"",IF(INDEX(Financiamento!$J$7:$J$106,MATCH(A34,Financiamento!$A$7:$A$106,0))="","",INDEX(Financiamento!$J$7:$J$106,MATCH(A34,Financiamento!$A$7:$A$106,0))))</f>
        <v/>
      </c>
      <c r="E34" s="37" t="str">
        <f>IF(NOT(Intervencoes!B34&lt;&gt;""),"",IF(INDEX(Financiamento!$L$7:$L$106,MATCH(A34,Financiamento!$A$7:$A$106,0))="","",INDEX(Financiamento!$L$7:$L$106,MATCH(A34,Financiamento!$A$7:$A$106,0))))</f>
        <v/>
      </c>
      <c r="F34" s="37" t="str">
        <f>IF(NOT(Intervencoes!B34&lt;&gt;""),"",IF(INDEX(Financiamento!$M$7:$M$106,MATCH(A34,Financiamento!$A$7:$A$106,0))="","",INDEX(Financiamento!$M$7:$M$106,MATCH(A34,Financiamento!$A$7:$A$106,0))))</f>
        <v/>
      </c>
      <c r="G34" s="37" t="str">
        <f>IF(NOT(Intervencoes!B34&lt;&gt;""),"",IF(INDEX(Financiamento!$N$7:$N$106,MATCH(A34,Financiamento!$A$7:$A$106,0))="","",INDEX(Financiamento!$N$7:$N$106,MATCH(A34,Financiamento!$A$7:$A$106,0))))</f>
        <v/>
      </c>
      <c r="H34" s="35" t="str">
        <f>IF(NOT(Intervencoes!B34&lt;&gt;""),"",IF(INDEX(Financiamento!$Q$7:$Q$106,MATCH(A34,Financiamento!$A$7:$A$106,0))="","",INDEX(Financiamento!$Q$7:$Q$106,MATCH(A34,Financiamento!$A$7:$A$106,0))))</f>
        <v/>
      </c>
      <c r="I34" s="35" t="str">
        <f>IF(NOT(Intervencoes!B34&lt;&gt;""),"",IF(INDEX(Analise!$K$7:$K$106,MATCH(A34,Analise!$A$7:$A$106,0))="","",INDEX(Analise!$K$7:$K$106,MATCH(A34,Analise!$A$7:$A$106,0))))</f>
        <v/>
      </c>
      <c r="J34" s="37" t="str">
        <f>IF(NOT(Intervencoes!B34&lt;&gt;""),"",IF(INDEX(Analise!$S$7:$S$106,MATCH(A34,Analise!$A$7:$A$106,0))="","",INDEX(Analise!$S$7:$S$106,MATCH(A34,Analise!$A$7:$A$106,0))))</f>
        <v/>
      </c>
    </row>
    <row r="35" spans="1:10" ht="34.950000000000003" customHeight="1">
      <c r="A35" s="8" t="str">
        <f>IF(NOT(Intervencoes!B35&lt;&gt;""),"",IF(Intervencoes!A35="","",Intervencoes!A35))</f>
        <v/>
      </c>
      <c r="B35" s="8" t="str">
        <f>IF(NOT(Intervencoes!B35&lt;&gt;""),"",IF(Intervencoes!B35="","",Intervencoes!B35))</f>
        <v/>
      </c>
      <c r="C35" s="37" t="str">
        <f>IF(NOT(Intervencoes!B35&lt;&gt;""),"",IF(INDEX(Financiamento!$H$7:$H$106,MATCH(A35,Financiamento!$A$7:$A$106,0))="","",INDEX(Financiamento!$H$7:$H$106,MATCH(A35,Financiamento!$A$7:$A$106,0))))</f>
        <v/>
      </c>
      <c r="D35" s="37" t="str">
        <f>IF(NOT(Intervencoes!B35&lt;&gt;""),"",IF(INDEX(Financiamento!$J$7:$J$106,MATCH(A35,Financiamento!$A$7:$A$106,0))="","",INDEX(Financiamento!$J$7:$J$106,MATCH(A35,Financiamento!$A$7:$A$106,0))))</f>
        <v/>
      </c>
      <c r="E35" s="37" t="str">
        <f>IF(NOT(Intervencoes!B35&lt;&gt;""),"",IF(INDEX(Financiamento!$L$7:$L$106,MATCH(A35,Financiamento!$A$7:$A$106,0))="","",INDEX(Financiamento!$L$7:$L$106,MATCH(A35,Financiamento!$A$7:$A$106,0))))</f>
        <v/>
      </c>
      <c r="F35" s="37" t="str">
        <f>IF(NOT(Intervencoes!B35&lt;&gt;""),"",IF(INDEX(Financiamento!$M$7:$M$106,MATCH(A35,Financiamento!$A$7:$A$106,0))="","",INDEX(Financiamento!$M$7:$M$106,MATCH(A35,Financiamento!$A$7:$A$106,0))))</f>
        <v/>
      </c>
      <c r="G35" s="37" t="str">
        <f>IF(NOT(Intervencoes!B35&lt;&gt;""),"",IF(INDEX(Financiamento!$N$7:$N$106,MATCH(A35,Financiamento!$A$7:$A$106,0))="","",INDEX(Financiamento!$N$7:$N$106,MATCH(A35,Financiamento!$A$7:$A$106,0))))</f>
        <v/>
      </c>
      <c r="H35" s="35" t="str">
        <f>IF(NOT(Intervencoes!B35&lt;&gt;""),"",IF(INDEX(Financiamento!$Q$7:$Q$106,MATCH(A35,Financiamento!$A$7:$A$106,0))="","",INDEX(Financiamento!$Q$7:$Q$106,MATCH(A35,Financiamento!$A$7:$A$106,0))))</f>
        <v/>
      </c>
      <c r="I35" s="35" t="str">
        <f>IF(NOT(Intervencoes!B35&lt;&gt;""),"",IF(INDEX(Analise!$K$7:$K$106,MATCH(A35,Analise!$A$7:$A$106,0))="","",INDEX(Analise!$K$7:$K$106,MATCH(A35,Analise!$A$7:$A$106,0))))</f>
        <v/>
      </c>
      <c r="J35" s="37" t="str">
        <f>IF(NOT(Intervencoes!B35&lt;&gt;""),"",IF(INDEX(Analise!$S$7:$S$106,MATCH(A35,Analise!$A$7:$A$106,0))="","",INDEX(Analise!$S$7:$S$106,MATCH(A35,Analise!$A$7:$A$106,0))))</f>
        <v/>
      </c>
    </row>
    <row r="36" spans="1:10" ht="34.950000000000003" customHeight="1">
      <c r="A36" s="8" t="str">
        <f>IF(NOT(Intervencoes!B36&lt;&gt;""),"",IF(Intervencoes!A36="","",Intervencoes!A36))</f>
        <v/>
      </c>
      <c r="B36" s="8" t="str">
        <f>IF(NOT(Intervencoes!B36&lt;&gt;""),"",IF(Intervencoes!B36="","",Intervencoes!B36))</f>
        <v/>
      </c>
      <c r="C36" s="37" t="str">
        <f>IF(NOT(Intervencoes!B36&lt;&gt;""),"",IF(INDEX(Financiamento!$H$7:$H$106,MATCH(A36,Financiamento!$A$7:$A$106,0))="","",INDEX(Financiamento!$H$7:$H$106,MATCH(A36,Financiamento!$A$7:$A$106,0))))</f>
        <v/>
      </c>
      <c r="D36" s="37" t="str">
        <f>IF(NOT(Intervencoes!B36&lt;&gt;""),"",IF(INDEX(Financiamento!$J$7:$J$106,MATCH(A36,Financiamento!$A$7:$A$106,0))="","",INDEX(Financiamento!$J$7:$J$106,MATCH(A36,Financiamento!$A$7:$A$106,0))))</f>
        <v/>
      </c>
      <c r="E36" s="37" t="str">
        <f>IF(NOT(Intervencoes!B36&lt;&gt;""),"",IF(INDEX(Financiamento!$L$7:$L$106,MATCH(A36,Financiamento!$A$7:$A$106,0))="","",INDEX(Financiamento!$L$7:$L$106,MATCH(A36,Financiamento!$A$7:$A$106,0))))</f>
        <v/>
      </c>
      <c r="F36" s="37" t="str">
        <f>IF(NOT(Intervencoes!B36&lt;&gt;""),"",IF(INDEX(Financiamento!$M$7:$M$106,MATCH(A36,Financiamento!$A$7:$A$106,0))="","",INDEX(Financiamento!$M$7:$M$106,MATCH(A36,Financiamento!$A$7:$A$106,0))))</f>
        <v/>
      </c>
      <c r="G36" s="37" t="str">
        <f>IF(NOT(Intervencoes!B36&lt;&gt;""),"",IF(INDEX(Financiamento!$N$7:$N$106,MATCH(A36,Financiamento!$A$7:$A$106,0))="","",INDEX(Financiamento!$N$7:$N$106,MATCH(A36,Financiamento!$A$7:$A$106,0))))</f>
        <v/>
      </c>
      <c r="H36" s="35" t="str">
        <f>IF(NOT(Intervencoes!B36&lt;&gt;""),"",IF(INDEX(Financiamento!$Q$7:$Q$106,MATCH(A36,Financiamento!$A$7:$A$106,0))="","",INDEX(Financiamento!$Q$7:$Q$106,MATCH(A36,Financiamento!$A$7:$A$106,0))))</f>
        <v/>
      </c>
      <c r="I36" s="35" t="str">
        <f>IF(NOT(Intervencoes!B36&lt;&gt;""),"",IF(INDEX(Analise!$K$7:$K$106,MATCH(A36,Analise!$A$7:$A$106,0))="","",INDEX(Analise!$K$7:$K$106,MATCH(A36,Analise!$A$7:$A$106,0))))</f>
        <v/>
      </c>
      <c r="J36" s="37" t="str">
        <f>IF(NOT(Intervencoes!B36&lt;&gt;""),"",IF(INDEX(Analise!$S$7:$S$106,MATCH(A36,Analise!$A$7:$A$106,0))="","",INDEX(Analise!$S$7:$S$106,MATCH(A36,Analise!$A$7:$A$106,0))))</f>
        <v/>
      </c>
    </row>
    <row r="37" spans="1:10" ht="34.950000000000003" customHeight="1">
      <c r="A37" s="8" t="str">
        <f>IF(NOT(Intervencoes!B37&lt;&gt;""),"",IF(Intervencoes!A37="","",Intervencoes!A37))</f>
        <v/>
      </c>
      <c r="B37" s="8" t="str">
        <f>IF(NOT(Intervencoes!B37&lt;&gt;""),"",IF(Intervencoes!B37="","",Intervencoes!B37))</f>
        <v/>
      </c>
      <c r="C37" s="37" t="str">
        <f>IF(NOT(Intervencoes!B37&lt;&gt;""),"",IF(INDEX(Financiamento!$H$7:$H$106,MATCH(A37,Financiamento!$A$7:$A$106,0))="","",INDEX(Financiamento!$H$7:$H$106,MATCH(A37,Financiamento!$A$7:$A$106,0))))</f>
        <v/>
      </c>
      <c r="D37" s="37" t="str">
        <f>IF(NOT(Intervencoes!B37&lt;&gt;""),"",IF(INDEX(Financiamento!$J$7:$J$106,MATCH(A37,Financiamento!$A$7:$A$106,0))="","",INDEX(Financiamento!$J$7:$J$106,MATCH(A37,Financiamento!$A$7:$A$106,0))))</f>
        <v/>
      </c>
      <c r="E37" s="37" t="str">
        <f>IF(NOT(Intervencoes!B37&lt;&gt;""),"",IF(INDEX(Financiamento!$L$7:$L$106,MATCH(A37,Financiamento!$A$7:$A$106,0))="","",INDEX(Financiamento!$L$7:$L$106,MATCH(A37,Financiamento!$A$7:$A$106,0))))</f>
        <v/>
      </c>
      <c r="F37" s="37" t="str">
        <f>IF(NOT(Intervencoes!B37&lt;&gt;""),"",IF(INDEX(Financiamento!$M$7:$M$106,MATCH(A37,Financiamento!$A$7:$A$106,0))="","",INDEX(Financiamento!$M$7:$M$106,MATCH(A37,Financiamento!$A$7:$A$106,0))))</f>
        <v/>
      </c>
      <c r="G37" s="37" t="str">
        <f>IF(NOT(Intervencoes!B37&lt;&gt;""),"",IF(INDEX(Financiamento!$N$7:$N$106,MATCH(A37,Financiamento!$A$7:$A$106,0))="","",INDEX(Financiamento!$N$7:$N$106,MATCH(A37,Financiamento!$A$7:$A$106,0))))</f>
        <v/>
      </c>
      <c r="H37" s="35" t="str">
        <f>IF(NOT(Intervencoes!B37&lt;&gt;""),"",IF(INDEX(Financiamento!$Q$7:$Q$106,MATCH(A37,Financiamento!$A$7:$A$106,0))="","",INDEX(Financiamento!$Q$7:$Q$106,MATCH(A37,Financiamento!$A$7:$A$106,0))))</f>
        <v/>
      </c>
      <c r="I37" s="35" t="str">
        <f>IF(NOT(Intervencoes!B37&lt;&gt;""),"",IF(INDEX(Analise!$K$7:$K$106,MATCH(A37,Analise!$A$7:$A$106,0))="","",INDEX(Analise!$K$7:$K$106,MATCH(A37,Analise!$A$7:$A$106,0))))</f>
        <v/>
      </c>
      <c r="J37" s="37" t="str">
        <f>IF(NOT(Intervencoes!B37&lt;&gt;""),"",IF(INDEX(Analise!$S$7:$S$106,MATCH(A37,Analise!$A$7:$A$106,0))="","",INDEX(Analise!$S$7:$S$106,MATCH(A37,Analise!$A$7:$A$106,0))))</f>
        <v/>
      </c>
    </row>
    <row r="38" spans="1:10" ht="34.950000000000003" customHeight="1">
      <c r="A38" s="8" t="str">
        <f>IF(NOT(Intervencoes!B38&lt;&gt;""),"",IF(Intervencoes!A38="","",Intervencoes!A38))</f>
        <v/>
      </c>
      <c r="B38" s="8" t="str">
        <f>IF(NOT(Intervencoes!B38&lt;&gt;""),"",IF(Intervencoes!B38="","",Intervencoes!B38))</f>
        <v/>
      </c>
      <c r="C38" s="37" t="str">
        <f>IF(NOT(Intervencoes!B38&lt;&gt;""),"",IF(INDEX(Financiamento!$H$7:$H$106,MATCH(A38,Financiamento!$A$7:$A$106,0))="","",INDEX(Financiamento!$H$7:$H$106,MATCH(A38,Financiamento!$A$7:$A$106,0))))</f>
        <v/>
      </c>
      <c r="D38" s="37" t="str">
        <f>IF(NOT(Intervencoes!B38&lt;&gt;""),"",IF(INDEX(Financiamento!$J$7:$J$106,MATCH(A38,Financiamento!$A$7:$A$106,0))="","",INDEX(Financiamento!$J$7:$J$106,MATCH(A38,Financiamento!$A$7:$A$106,0))))</f>
        <v/>
      </c>
      <c r="E38" s="37" t="str">
        <f>IF(NOT(Intervencoes!B38&lt;&gt;""),"",IF(INDEX(Financiamento!$L$7:$L$106,MATCH(A38,Financiamento!$A$7:$A$106,0))="","",INDEX(Financiamento!$L$7:$L$106,MATCH(A38,Financiamento!$A$7:$A$106,0))))</f>
        <v/>
      </c>
      <c r="F38" s="37" t="str">
        <f>IF(NOT(Intervencoes!B38&lt;&gt;""),"",IF(INDEX(Financiamento!$M$7:$M$106,MATCH(A38,Financiamento!$A$7:$A$106,0))="","",INDEX(Financiamento!$M$7:$M$106,MATCH(A38,Financiamento!$A$7:$A$106,0))))</f>
        <v/>
      </c>
      <c r="G38" s="37" t="str">
        <f>IF(NOT(Intervencoes!B38&lt;&gt;""),"",IF(INDEX(Financiamento!$N$7:$N$106,MATCH(A38,Financiamento!$A$7:$A$106,0))="","",INDEX(Financiamento!$N$7:$N$106,MATCH(A38,Financiamento!$A$7:$A$106,0))))</f>
        <v/>
      </c>
      <c r="H38" s="35" t="str">
        <f>IF(NOT(Intervencoes!B38&lt;&gt;""),"",IF(INDEX(Financiamento!$Q$7:$Q$106,MATCH(A38,Financiamento!$A$7:$A$106,0))="","",INDEX(Financiamento!$Q$7:$Q$106,MATCH(A38,Financiamento!$A$7:$A$106,0))))</f>
        <v/>
      </c>
      <c r="I38" s="35" t="str">
        <f>IF(NOT(Intervencoes!B38&lt;&gt;""),"",IF(INDEX(Analise!$K$7:$K$106,MATCH(A38,Analise!$A$7:$A$106,0))="","",INDEX(Analise!$K$7:$K$106,MATCH(A38,Analise!$A$7:$A$106,0))))</f>
        <v/>
      </c>
      <c r="J38" s="37" t="str">
        <f>IF(NOT(Intervencoes!B38&lt;&gt;""),"",IF(INDEX(Analise!$S$7:$S$106,MATCH(A38,Analise!$A$7:$A$106,0))="","",INDEX(Analise!$S$7:$S$106,MATCH(A38,Analise!$A$7:$A$106,0))))</f>
        <v/>
      </c>
    </row>
    <row r="39" spans="1:10" ht="34.950000000000003" customHeight="1">
      <c r="A39" s="8" t="str">
        <f>IF(NOT(Intervencoes!B39&lt;&gt;""),"",IF(Intervencoes!A39="","",Intervencoes!A39))</f>
        <v/>
      </c>
      <c r="B39" s="8" t="str">
        <f>IF(NOT(Intervencoes!B39&lt;&gt;""),"",IF(Intervencoes!B39="","",Intervencoes!B39))</f>
        <v/>
      </c>
      <c r="C39" s="37" t="str">
        <f>IF(NOT(Intervencoes!B39&lt;&gt;""),"",IF(INDEX(Financiamento!$H$7:$H$106,MATCH(A39,Financiamento!$A$7:$A$106,0))="","",INDEX(Financiamento!$H$7:$H$106,MATCH(A39,Financiamento!$A$7:$A$106,0))))</f>
        <v/>
      </c>
      <c r="D39" s="37" t="str">
        <f>IF(NOT(Intervencoes!B39&lt;&gt;""),"",IF(INDEX(Financiamento!$J$7:$J$106,MATCH(A39,Financiamento!$A$7:$A$106,0))="","",INDEX(Financiamento!$J$7:$J$106,MATCH(A39,Financiamento!$A$7:$A$106,0))))</f>
        <v/>
      </c>
      <c r="E39" s="37" t="str">
        <f>IF(NOT(Intervencoes!B39&lt;&gt;""),"",IF(INDEX(Financiamento!$L$7:$L$106,MATCH(A39,Financiamento!$A$7:$A$106,0))="","",INDEX(Financiamento!$L$7:$L$106,MATCH(A39,Financiamento!$A$7:$A$106,0))))</f>
        <v/>
      </c>
      <c r="F39" s="37" t="str">
        <f>IF(NOT(Intervencoes!B39&lt;&gt;""),"",IF(INDEX(Financiamento!$M$7:$M$106,MATCH(A39,Financiamento!$A$7:$A$106,0))="","",INDEX(Financiamento!$M$7:$M$106,MATCH(A39,Financiamento!$A$7:$A$106,0))))</f>
        <v/>
      </c>
      <c r="G39" s="37" t="str">
        <f>IF(NOT(Intervencoes!B39&lt;&gt;""),"",IF(INDEX(Financiamento!$N$7:$N$106,MATCH(A39,Financiamento!$A$7:$A$106,0))="","",INDEX(Financiamento!$N$7:$N$106,MATCH(A39,Financiamento!$A$7:$A$106,0))))</f>
        <v/>
      </c>
      <c r="H39" s="35" t="str">
        <f>IF(NOT(Intervencoes!B39&lt;&gt;""),"",IF(INDEX(Financiamento!$Q$7:$Q$106,MATCH(A39,Financiamento!$A$7:$A$106,0))="","",INDEX(Financiamento!$Q$7:$Q$106,MATCH(A39,Financiamento!$A$7:$A$106,0))))</f>
        <v/>
      </c>
      <c r="I39" s="35" t="str">
        <f>IF(NOT(Intervencoes!B39&lt;&gt;""),"",IF(INDEX(Analise!$K$7:$K$106,MATCH(A39,Analise!$A$7:$A$106,0))="","",INDEX(Analise!$K$7:$K$106,MATCH(A39,Analise!$A$7:$A$106,0))))</f>
        <v/>
      </c>
      <c r="J39" s="37" t="str">
        <f>IF(NOT(Intervencoes!B39&lt;&gt;""),"",IF(INDEX(Analise!$S$7:$S$106,MATCH(A39,Analise!$A$7:$A$106,0))="","",INDEX(Analise!$S$7:$S$106,MATCH(A39,Analise!$A$7:$A$106,0))))</f>
        <v/>
      </c>
    </row>
    <row r="40" spans="1:10" ht="34.950000000000003" customHeight="1">
      <c r="A40" s="8" t="str">
        <f>IF(NOT(Intervencoes!B40&lt;&gt;""),"",IF(Intervencoes!A40="","",Intervencoes!A40))</f>
        <v/>
      </c>
      <c r="B40" s="8" t="str">
        <f>IF(NOT(Intervencoes!B40&lt;&gt;""),"",IF(Intervencoes!B40="","",Intervencoes!B40))</f>
        <v/>
      </c>
      <c r="C40" s="37" t="str">
        <f>IF(NOT(Intervencoes!B40&lt;&gt;""),"",IF(INDEX(Financiamento!$H$7:$H$106,MATCH(A40,Financiamento!$A$7:$A$106,0))="","",INDEX(Financiamento!$H$7:$H$106,MATCH(A40,Financiamento!$A$7:$A$106,0))))</f>
        <v/>
      </c>
      <c r="D40" s="37" t="str">
        <f>IF(NOT(Intervencoes!B40&lt;&gt;""),"",IF(INDEX(Financiamento!$J$7:$J$106,MATCH(A40,Financiamento!$A$7:$A$106,0))="","",INDEX(Financiamento!$J$7:$J$106,MATCH(A40,Financiamento!$A$7:$A$106,0))))</f>
        <v/>
      </c>
      <c r="E40" s="37" t="str">
        <f>IF(NOT(Intervencoes!B40&lt;&gt;""),"",IF(INDEX(Financiamento!$L$7:$L$106,MATCH(A40,Financiamento!$A$7:$A$106,0))="","",INDEX(Financiamento!$L$7:$L$106,MATCH(A40,Financiamento!$A$7:$A$106,0))))</f>
        <v/>
      </c>
      <c r="F40" s="37" t="str">
        <f>IF(NOT(Intervencoes!B40&lt;&gt;""),"",IF(INDEX(Financiamento!$M$7:$M$106,MATCH(A40,Financiamento!$A$7:$A$106,0))="","",INDEX(Financiamento!$M$7:$M$106,MATCH(A40,Financiamento!$A$7:$A$106,0))))</f>
        <v/>
      </c>
      <c r="G40" s="37" t="str">
        <f>IF(NOT(Intervencoes!B40&lt;&gt;""),"",IF(INDEX(Financiamento!$N$7:$N$106,MATCH(A40,Financiamento!$A$7:$A$106,0))="","",INDEX(Financiamento!$N$7:$N$106,MATCH(A40,Financiamento!$A$7:$A$106,0))))</f>
        <v/>
      </c>
      <c r="H40" s="35" t="str">
        <f>IF(NOT(Intervencoes!B40&lt;&gt;""),"",IF(INDEX(Financiamento!$Q$7:$Q$106,MATCH(A40,Financiamento!$A$7:$A$106,0))="","",INDEX(Financiamento!$Q$7:$Q$106,MATCH(A40,Financiamento!$A$7:$A$106,0))))</f>
        <v/>
      </c>
      <c r="I40" s="35" t="str">
        <f>IF(NOT(Intervencoes!B40&lt;&gt;""),"",IF(INDEX(Analise!$K$7:$K$106,MATCH(A40,Analise!$A$7:$A$106,0))="","",INDEX(Analise!$K$7:$K$106,MATCH(A40,Analise!$A$7:$A$106,0))))</f>
        <v/>
      </c>
      <c r="J40" s="37" t="str">
        <f>IF(NOT(Intervencoes!B40&lt;&gt;""),"",IF(INDEX(Analise!$S$7:$S$106,MATCH(A40,Analise!$A$7:$A$106,0))="","",INDEX(Analise!$S$7:$S$106,MATCH(A40,Analise!$A$7:$A$106,0))))</f>
        <v/>
      </c>
    </row>
    <row r="41" spans="1:10" ht="34.950000000000003" customHeight="1">
      <c r="A41" s="8" t="str">
        <f>IF(NOT(Intervencoes!B41&lt;&gt;""),"",IF(Intervencoes!A41="","",Intervencoes!A41))</f>
        <v/>
      </c>
      <c r="B41" s="8" t="str">
        <f>IF(NOT(Intervencoes!B41&lt;&gt;""),"",IF(Intervencoes!B41="","",Intervencoes!B41))</f>
        <v/>
      </c>
      <c r="C41" s="37" t="str">
        <f>IF(NOT(Intervencoes!B41&lt;&gt;""),"",IF(INDEX(Financiamento!$H$7:$H$106,MATCH(A41,Financiamento!$A$7:$A$106,0))="","",INDEX(Financiamento!$H$7:$H$106,MATCH(A41,Financiamento!$A$7:$A$106,0))))</f>
        <v/>
      </c>
      <c r="D41" s="37" t="str">
        <f>IF(NOT(Intervencoes!B41&lt;&gt;""),"",IF(INDEX(Financiamento!$J$7:$J$106,MATCH(A41,Financiamento!$A$7:$A$106,0))="","",INDEX(Financiamento!$J$7:$J$106,MATCH(A41,Financiamento!$A$7:$A$106,0))))</f>
        <v/>
      </c>
      <c r="E41" s="37" t="str">
        <f>IF(NOT(Intervencoes!B41&lt;&gt;""),"",IF(INDEX(Financiamento!$L$7:$L$106,MATCH(A41,Financiamento!$A$7:$A$106,0))="","",INDEX(Financiamento!$L$7:$L$106,MATCH(A41,Financiamento!$A$7:$A$106,0))))</f>
        <v/>
      </c>
      <c r="F41" s="37" t="str">
        <f>IF(NOT(Intervencoes!B41&lt;&gt;""),"",IF(INDEX(Financiamento!$M$7:$M$106,MATCH(A41,Financiamento!$A$7:$A$106,0))="","",INDEX(Financiamento!$M$7:$M$106,MATCH(A41,Financiamento!$A$7:$A$106,0))))</f>
        <v/>
      </c>
      <c r="G41" s="37" t="str">
        <f>IF(NOT(Intervencoes!B41&lt;&gt;""),"",IF(INDEX(Financiamento!$N$7:$N$106,MATCH(A41,Financiamento!$A$7:$A$106,0))="","",INDEX(Financiamento!$N$7:$N$106,MATCH(A41,Financiamento!$A$7:$A$106,0))))</f>
        <v/>
      </c>
      <c r="H41" s="35" t="str">
        <f>IF(NOT(Intervencoes!B41&lt;&gt;""),"",IF(INDEX(Financiamento!$Q$7:$Q$106,MATCH(A41,Financiamento!$A$7:$A$106,0))="","",INDEX(Financiamento!$Q$7:$Q$106,MATCH(A41,Financiamento!$A$7:$A$106,0))))</f>
        <v/>
      </c>
      <c r="I41" s="35" t="str">
        <f>IF(NOT(Intervencoes!B41&lt;&gt;""),"",IF(INDEX(Analise!$K$7:$K$106,MATCH(A41,Analise!$A$7:$A$106,0))="","",INDEX(Analise!$K$7:$K$106,MATCH(A41,Analise!$A$7:$A$106,0))))</f>
        <v/>
      </c>
      <c r="J41" s="37" t="str">
        <f>IF(NOT(Intervencoes!B41&lt;&gt;""),"",IF(INDEX(Analise!$S$7:$S$106,MATCH(A41,Analise!$A$7:$A$106,0))="","",INDEX(Analise!$S$7:$S$106,MATCH(A41,Analise!$A$7:$A$106,0))))</f>
        <v/>
      </c>
    </row>
    <row r="42" spans="1:10" ht="34.950000000000003" customHeight="1">
      <c r="A42" s="8" t="str">
        <f>IF(NOT(Intervencoes!B42&lt;&gt;""),"",IF(Intervencoes!A42="","",Intervencoes!A42))</f>
        <v/>
      </c>
      <c r="B42" s="8" t="str">
        <f>IF(NOT(Intervencoes!B42&lt;&gt;""),"",IF(Intervencoes!B42="","",Intervencoes!B42))</f>
        <v/>
      </c>
      <c r="C42" s="37" t="str">
        <f>IF(NOT(Intervencoes!B42&lt;&gt;""),"",IF(INDEX(Financiamento!$H$7:$H$106,MATCH(A42,Financiamento!$A$7:$A$106,0))="","",INDEX(Financiamento!$H$7:$H$106,MATCH(A42,Financiamento!$A$7:$A$106,0))))</f>
        <v/>
      </c>
      <c r="D42" s="37" t="str">
        <f>IF(NOT(Intervencoes!B42&lt;&gt;""),"",IF(INDEX(Financiamento!$J$7:$J$106,MATCH(A42,Financiamento!$A$7:$A$106,0))="","",INDEX(Financiamento!$J$7:$J$106,MATCH(A42,Financiamento!$A$7:$A$106,0))))</f>
        <v/>
      </c>
      <c r="E42" s="37" t="str">
        <f>IF(NOT(Intervencoes!B42&lt;&gt;""),"",IF(INDEX(Financiamento!$L$7:$L$106,MATCH(A42,Financiamento!$A$7:$A$106,0))="","",INDEX(Financiamento!$L$7:$L$106,MATCH(A42,Financiamento!$A$7:$A$106,0))))</f>
        <v/>
      </c>
      <c r="F42" s="37" t="str">
        <f>IF(NOT(Intervencoes!B42&lt;&gt;""),"",IF(INDEX(Financiamento!$M$7:$M$106,MATCH(A42,Financiamento!$A$7:$A$106,0))="","",INDEX(Financiamento!$M$7:$M$106,MATCH(A42,Financiamento!$A$7:$A$106,0))))</f>
        <v/>
      </c>
      <c r="G42" s="37" t="str">
        <f>IF(NOT(Intervencoes!B42&lt;&gt;""),"",IF(INDEX(Financiamento!$N$7:$N$106,MATCH(A42,Financiamento!$A$7:$A$106,0))="","",INDEX(Financiamento!$N$7:$N$106,MATCH(A42,Financiamento!$A$7:$A$106,0))))</f>
        <v/>
      </c>
      <c r="H42" s="35" t="str">
        <f>IF(NOT(Intervencoes!B42&lt;&gt;""),"",IF(INDEX(Financiamento!$Q$7:$Q$106,MATCH(A42,Financiamento!$A$7:$A$106,0))="","",INDEX(Financiamento!$Q$7:$Q$106,MATCH(A42,Financiamento!$A$7:$A$106,0))))</f>
        <v/>
      </c>
      <c r="I42" s="35" t="str">
        <f>IF(NOT(Intervencoes!B42&lt;&gt;""),"",IF(INDEX(Analise!$K$7:$K$106,MATCH(A42,Analise!$A$7:$A$106,0))="","",INDEX(Analise!$K$7:$K$106,MATCH(A42,Analise!$A$7:$A$106,0))))</f>
        <v/>
      </c>
      <c r="J42" s="37" t="str">
        <f>IF(NOT(Intervencoes!B42&lt;&gt;""),"",IF(INDEX(Analise!$S$7:$S$106,MATCH(A42,Analise!$A$7:$A$106,0))="","",INDEX(Analise!$S$7:$S$106,MATCH(A42,Analise!$A$7:$A$106,0))))</f>
        <v/>
      </c>
    </row>
    <row r="43" spans="1:10" ht="34.950000000000003" customHeight="1">
      <c r="A43" s="8" t="str">
        <f>IF(NOT(Intervencoes!B43&lt;&gt;""),"",IF(Intervencoes!A43="","",Intervencoes!A43))</f>
        <v/>
      </c>
      <c r="B43" s="8" t="str">
        <f>IF(NOT(Intervencoes!B43&lt;&gt;""),"",IF(Intervencoes!B43="","",Intervencoes!B43))</f>
        <v/>
      </c>
      <c r="C43" s="37" t="str">
        <f>IF(NOT(Intervencoes!B43&lt;&gt;""),"",IF(INDEX(Financiamento!$H$7:$H$106,MATCH(A43,Financiamento!$A$7:$A$106,0))="","",INDEX(Financiamento!$H$7:$H$106,MATCH(A43,Financiamento!$A$7:$A$106,0))))</f>
        <v/>
      </c>
      <c r="D43" s="37" t="str">
        <f>IF(NOT(Intervencoes!B43&lt;&gt;""),"",IF(INDEX(Financiamento!$J$7:$J$106,MATCH(A43,Financiamento!$A$7:$A$106,0))="","",INDEX(Financiamento!$J$7:$J$106,MATCH(A43,Financiamento!$A$7:$A$106,0))))</f>
        <v/>
      </c>
      <c r="E43" s="37" t="str">
        <f>IF(NOT(Intervencoes!B43&lt;&gt;""),"",IF(INDEX(Financiamento!$L$7:$L$106,MATCH(A43,Financiamento!$A$7:$A$106,0))="","",INDEX(Financiamento!$L$7:$L$106,MATCH(A43,Financiamento!$A$7:$A$106,0))))</f>
        <v/>
      </c>
      <c r="F43" s="37" t="str">
        <f>IF(NOT(Intervencoes!B43&lt;&gt;""),"",IF(INDEX(Financiamento!$M$7:$M$106,MATCH(A43,Financiamento!$A$7:$A$106,0))="","",INDEX(Financiamento!$M$7:$M$106,MATCH(A43,Financiamento!$A$7:$A$106,0))))</f>
        <v/>
      </c>
      <c r="G43" s="37" t="str">
        <f>IF(NOT(Intervencoes!B43&lt;&gt;""),"",IF(INDEX(Financiamento!$N$7:$N$106,MATCH(A43,Financiamento!$A$7:$A$106,0))="","",INDEX(Financiamento!$N$7:$N$106,MATCH(A43,Financiamento!$A$7:$A$106,0))))</f>
        <v/>
      </c>
      <c r="H43" s="35" t="str">
        <f>IF(NOT(Intervencoes!B43&lt;&gt;""),"",IF(INDEX(Financiamento!$Q$7:$Q$106,MATCH(A43,Financiamento!$A$7:$A$106,0))="","",INDEX(Financiamento!$Q$7:$Q$106,MATCH(A43,Financiamento!$A$7:$A$106,0))))</f>
        <v/>
      </c>
      <c r="I43" s="35" t="str">
        <f>IF(NOT(Intervencoes!B43&lt;&gt;""),"",IF(INDEX(Analise!$K$7:$K$106,MATCH(A43,Analise!$A$7:$A$106,0))="","",INDEX(Analise!$K$7:$K$106,MATCH(A43,Analise!$A$7:$A$106,0))))</f>
        <v/>
      </c>
      <c r="J43" s="37" t="str">
        <f>IF(NOT(Intervencoes!B43&lt;&gt;""),"",IF(INDEX(Analise!$S$7:$S$106,MATCH(A43,Analise!$A$7:$A$106,0))="","",INDEX(Analise!$S$7:$S$106,MATCH(A43,Analise!$A$7:$A$106,0))))</f>
        <v/>
      </c>
    </row>
    <row r="44" spans="1:10" ht="34.950000000000003" customHeight="1">
      <c r="A44" s="8" t="str">
        <f>IF(NOT(Intervencoes!B44&lt;&gt;""),"",IF(Intervencoes!A44="","",Intervencoes!A44))</f>
        <v/>
      </c>
      <c r="B44" s="8" t="str">
        <f>IF(NOT(Intervencoes!B44&lt;&gt;""),"",IF(Intervencoes!B44="","",Intervencoes!B44))</f>
        <v/>
      </c>
      <c r="C44" s="37" t="str">
        <f>IF(NOT(Intervencoes!B44&lt;&gt;""),"",IF(INDEX(Financiamento!$H$7:$H$106,MATCH(A44,Financiamento!$A$7:$A$106,0))="","",INDEX(Financiamento!$H$7:$H$106,MATCH(A44,Financiamento!$A$7:$A$106,0))))</f>
        <v/>
      </c>
      <c r="D44" s="37" t="str">
        <f>IF(NOT(Intervencoes!B44&lt;&gt;""),"",IF(INDEX(Financiamento!$J$7:$J$106,MATCH(A44,Financiamento!$A$7:$A$106,0))="","",INDEX(Financiamento!$J$7:$J$106,MATCH(A44,Financiamento!$A$7:$A$106,0))))</f>
        <v/>
      </c>
      <c r="E44" s="37" t="str">
        <f>IF(NOT(Intervencoes!B44&lt;&gt;""),"",IF(INDEX(Financiamento!$L$7:$L$106,MATCH(A44,Financiamento!$A$7:$A$106,0))="","",INDEX(Financiamento!$L$7:$L$106,MATCH(A44,Financiamento!$A$7:$A$106,0))))</f>
        <v/>
      </c>
      <c r="F44" s="37" t="str">
        <f>IF(NOT(Intervencoes!B44&lt;&gt;""),"",IF(INDEX(Financiamento!$M$7:$M$106,MATCH(A44,Financiamento!$A$7:$A$106,0))="","",INDEX(Financiamento!$M$7:$M$106,MATCH(A44,Financiamento!$A$7:$A$106,0))))</f>
        <v/>
      </c>
      <c r="G44" s="37" t="str">
        <f>IF(NOT(Intervencoes!B44&lt;&gt;""),"",IF(INDEX(Financiamento!$N$7:$N$106,MATCH(A44,Financiamento!$A$7:$A$106,0))="","",INDEX(Financiamento!$N$7:$N$106,MATCH(A44,Financiamento!$A$7:$A$106,0))))</f>
        <v/>
      </c>
      <c r="H44" s="35" t="str">
        <f>IF(NOT(Intervencoes!B44&lt;&gt;""),"",IF(INDEX(Financiamento!$Q$7:$Q$106,MATCH(A44,Financiamento!$A$7:$A$106,0))="","",INDEX(Financiamento!$Q$7:$Q$106,MATCH(A44,Financiamento!$A$7:$A$106,0))))</f>
        <v/>
      </c>
      <c r="I44" s="35" t="str">
        <f>IF(NOT(Intervencoes!B44&lt;&gt;""),"",IF(INDEX(Analise!$K$7:$K$106,MATCH(A44,Analise!$A$7:$A$106,0))="","",INDEX(Analise!$K$7:$K$106,MATCH(A44,Analise!$A$7:$A$106,0))))</f>
        <v/>
      </c>
      <c r="J44" s="37" t="str">
        <f>IF(NOT(Intervencoes!B44&lt;&gt;""),"",IF(INDEX(Analise!$S$7:$S$106,MATCH(A44,Analise!$A$7:$A$106,0))="","",INDEX(Analise!$S$7:$S$106,MATCH(A44,Analise!$A$7:$A$106,0))))</f>
        <v/>
      </c>
    </row>
    <row r="45" spans="1:10" ht="34.950000000000003" customHeight="1">
      <c r="A45" s="8" t="str">
        <f>IF(NOT(Intervencoes!B45&lt;&gt;""),"",IF(Intervencoes!A45="","",Intervencoes!A45))</f>
        <v/>
      </c>
      <c r="B45" s="8" t="str">
        <f>IF(NOT(Intervencoes!B45&lt;&gt;""),"",IF(Intervencoes!B45="","",Intervencoes!B45))</f>
        <v/>
      </c>
      <c r="C45" s="37" t="str">
        <f>IF(NOT(Intervencoes!B45&lt;&gt;""),"",IF(INDEX(Financiamento!$H$7:$H$106,MATCH(A45,Financiamento!$A$7:$A$106,0))="","",INDEX(Financiamento!$H$7:$H$106,MATCH(A45,Financiamento!$A$7:$A$106,0))))</f>
        <v/>
      </c>
      <c r="D45" s="37" t="str">
        <f>IF(NOT(Intervencoes!B45&lt;&gt;""),"",IF(INDEX(Financiamento!$J$7:$J$106,MATCH(A45,Financiamento!$A$7:$A$106,0))="","",INDEX(Financiamento!$J$7:$J$106,MATCH(A45,Financiamento!$A$7:$A$106,0))))</f>
        <v/>
      </c>
      <c r="E45" s="37" t="str">
        <f>IF(NOT(Intervencoes!B45&lt;&gt;""),"",IF(INDEX(Financiamento!$L$7:$L$106,MATCH(A45,Financiamento!$A$7:$A$106,0))="","",INDEX(Financiamento!$L$7:$L$106,MATCH(A45,Financiamento!$A$7:$A$106,0))))</f>
        <v/>
      </c>
      <c r="F45" s="37" t="str">
        <f>IF(NOT(Intervencoes!B45&lt;&gt;""),"",IF(INDEX(Financiamento!$M$7:$M$106,MATCH(A45,Financiamento!$A$7:$A$106,0))="","",INDEX(Financiamento!$M$7:$M$106,MATCH(A45,Financiamento!$A$7:$A$106,0))))</f>
        <v/>
      </c>
      <c r="G45" s="37" t="str">
        <f>IF(NOT(Intervencoes!B45&lt;&gt;""),"",IF(INDEX(Financiamento!$N$7:$N$106,MATCH(A45,Financiamento!$A$7:$A$106,0))="","",INDEX(Financiamento!$N$7:$N$106,MATCH(A45,Financiamento!$A$7:$A$106,0))))</f>
        <v/>
      </c>
      <c r="H45" s="35" t="str">
        <f>IF(NOT(Intervencoes!B45&lt;&gt;""),"",IF(INDEX(Financiamento!$Q$7:$Q$106,MATCH(A45,Financiamento!$A$7:$A$106,0))="","",INDEX(Financiamento!$Q$7:$Q$106,MATCH(A45,Financiamento!$A$7:$A$106,0))))</f>
        <v/>
      </c>
      <c r="I45" s="35" t="str">
        <f>IF(NOT(Intervencoes!B45&lt;&gt;""),"",IF(INDEX(Analise!$K$7:$K$106,MATCH(A45,Analise!$A$7:$A$106,0))="","",INDEX(Analise!$K$7:$K$106,MATCH(A45,Analise!$A$7:$A$106,0))))</f>
        <v/>
      </c>
      <c r="J45" s="37" t="str">
        <f>IF(NOT(Intervencoes!B45&lt;&gt;""),"",IF(INDEX(Analise!$S$7:$S$106,MATCH(A45,Analise!$A$7:$A$106,0))="","",INDEX(Analise!$S$7:$S$106,MATCH(A45,Analise!$A$7:$A$106,0))))</f>
        <v/>
      </c>
    </row>
    <row r="46" spans="1:10" ht="34.950000000000003" customHeight="1">
      <c r="A46" s="8" t="str">
        <f>IF(NOT(Intervencoes!B46&lt;&gt;""),"",IF(Intervencoes!A46="","",Intervencoes!A46))</f>
        <v/>
      </c>
      <c r="B46" s="8" t="str">
        <f>IF(NOT(Intervencoes!B46&lt;&gt;""),"",IF(Intervencoes!B46="","",Intervencoes!B46))</f>
        <v/>
      </c>
      <c r="C46" s="37" t="str">
        <f>IF(NOT(Intervencoes!B46&lt;&gt;""),"",IF(INDEX(Financiamento!$H$7:$H$106,MATCH(A46,Financiamento!$A$7:$A$106,0))="","",INDEX(Financiamento!$H$7:$H$106,MATCH(A46,Financiamento!$A$7:$A$106,0))))</f>
        <v/>
      </c>
      <c r="D46" s="37" t="str">
        <f>IF(NOT(Intervencoes!B46&lt;&gt;""),"",IF(INDEX(Financiamento!$J$7:$J$106,MATCH(A46,Financiamento!$A$7:$A$106,0))="","",INDEX(Financiamento!$J$7:$J$106,MATCH(A46,Financiamento!$A$7:$A$106,0))))</f>
        <v/>
      </c>
      <c r="E46" s="37" t="str">
        <f>IF(NOT(Intervencoes!B46&lt;&gt;""),"",IF(INDEX(Financiamento!$L$7:$L$106,MATCH(A46,Financiamento!$A$7:$A$106,0))="","",INDEX(Financiamento!$L$7:$L$106,MATCH(A46,Financiamento!$A$7:$A$106,0))))</f>
        <v/>
      </c>
      <c r="F46" s="37" t="str">
        <f>IF(NOT(Intervencoes!B46&lt;&gt;""),"",IF(INDEX(Financiamento!$M$7:$M$106,MATCH(A46,Financiamento!$A$7:$A$106,0))="","",INDEX(Financiamento!$M$7:$M$106,MATCH(A46,Financiamento!$A$7:$A$106,0))))</f>
        <v/>
      </c>
      <c r="G46" s="37" t="str">
        <f>IF(NOT(Intervencoes!B46&lt;&gt;""),"",IF(INDEX(Financiamento!$N$7:$N$106,MATCH(A46,Financiamento!$A$7:$A$106,0))="","",INDEX(Financiamento!$N$7:$N$106,MATCH(A46,Financiamento!$A$7:$A$106,0))))</f>
        <v/>
      </c>
      <c r="H46" s="35" t="str">
        <f>IF(NOT(Intervencoes!B46&lt;&gt;""),"",IF(INDEX(Financiamento!$Q$7:$Q$106,MATCH(A46,Financiamento!$A$7:$A$106,0))="","",INDEX(Financiamento!$Q$7:$Q$106,MATCH(A46,Financiamento!$A$7:$A$106,0))))</f>
        <v/>
      </c>
      <c r="I46" s="35" t="str">
        <f>IF(NOT(Intervencoes!B46&lt;&gt;""),"",IF(INDEX(Analise!$K$7:$K$106,MATCH(A46,Analise!$A$7:$A$106,0))="","",INDEX(Analise!$K$7:$K$106,MATCH(A46,Analise!$A$7:$A$106,0))))</f>
        <v/>
      </c>
      <c r="J46" s="37" t="str">
        <f>IF(NOT(Intervencoes!B46&lt;&gt;""),"",IF(INDEX(Analise!$S$7:$S$106,MATCH(A46,Analise!$A$7:$A$106,0))="","",INDEX(Analise!$S$7:$S$106,MATCH(A46,Analise!$A$7:$A$106,0))))</f>
        <v/>
      </c>
    </row>
    <row r="47" spans="1:10" ht="34.950000000000003" customHeight="1">
      <c r="A47" s="8" t="str">
        <f>IF(NOT(Intervencoes!B47&lt;&gt;""),"",IF(Intervencoes!A47="","",Intervencoes!A47))</f>
        <v/>
      </c>
      <c r="B47" s="8" t="str">
        <f>IF(NOT(Intervencoes!B47&lt;&gt;""),"",IF(Intervencoes!B47="","",Intervencoes!B47))</f>
        <v/>
      </c>
      <c r="C47" s="37" t="str">
        <f>IF(NOT(Intervencoes!B47&lt;&gt;""),"",IF(INDEX(Financiamento!$H$7:$H$106,MATCH(A47,Financiamento!$A$7:$A$106,0))="","",INDEX(Financiamento!$H$7:$H$106,MATCH(A47,Financiamento!$A$7:$A$106,0))))</f>
        <v/>
      </c>
      <c r="D47" s="37" t="str">
        <f>IF(NOT(Intervencoes!B47&lt;&gt;""),"",IF(INDEX(Financiamento!$J$7:$J$106,MATCH(A47,Financiamento!$A$7:$A$106,0))="","",INDEX(Financiamento!$J$7:$J$106,MATCH(A47,Financiamento!$A$7:$A$106,0))))</f>
        <v/>
      </c>
      <c r="E47" s="37" t="str">
        <f>IF(NOT(Intervencoes!B47&lt;&gt;""),"",IF(INDEX(Financiamento!$L$7:$L$106,MATCH(A47,Financiamento!$A$7:$A$106,0))="","",INDEX(Financiamento!$L$7:$L$106,MATCH(A47,Financiamento!$A$7:$A$106,0))))</f>
        <v/>
      </c>
      <c r="F47" s="37" t="str">
        <f>IF(NOT(Intervencoes!B47&lt;&gt;""),"",IF(INDEX(Financiamento!$M$7:$M$106,MATCH(A47,Financiamento!$A$7:$A$106,0))="","",INDEX(Financiamento!$M$7:$M$106,MATCH(A47,Financiamento!$A$7:$A$106,0))))</f>
        <v/>
      </c>
      <c r="G47" s="37" t="str">
        <f>IF(NOT(Intervencoes!B47&lt;&gt;""),"",IF(INDEX(Financiamento!$N$7:$N$106,MATCH(A47,Financiamento!$A$7:$A$106,0))="","",INDEX(Financiamento!$N$7:$N$106,MATCH(A47,Financiamento!$A$7:$A$106,0))))</f>
        <v/>
      </c>
      <c r="H47" s="35" t="str">
        <f>IF(NOT(Intervencoes!B47&lt;&gt;""),"",IF(INDEX(Financiamento!$Q$7:$Q$106,MATCH(A47,Financiamento!$A$7:$A$106,0))="","",INDEX(Financiamento!$Q$7:$Q$106,MATCH(A47,Financiamento!$A$7:$A$106,0))))</f>
        <v/>
      </c>
      <c r="I47" s="35" t="str">
        <f>IF(NOT(Intervencoes!B47&lt;&gt;""),"",IF(INDEX(Analise!$K$7:$K$106,MATCH(A47,Analise!$A$7:$A$106,0))="","",INDEX(Analise!$K$7:$K$106,MATCH(A47,Analise!$A$7:$A$106,0))))</f>
        <v/>
      </c>
      <c r="J47" s="37" t="str">
        <f>IF(NOT(Intervencoes!B47&lt;&gt;""),"",IF(INDEX(Analise!$S$7:$S$106,MATCH(A47,Analise!$A$7:$A$106,0))="","",INDEX(Analise!$S$7:$S$106,MATCH(A47,Analise!$A$7:$A$106,0))))</f>
        <v/>
      </c>
    </row>
    <row r="48" spans="1:10" ht="34.950000000000003" customHeight="1">
      <c r="A48" s="8" t="str">
        <f>IF(NOT(Intervencoes!B48&lt;&gt;""),"",IF(Intervencoes!A48="","",Intervencoes!A48))</f>
        <v/>
      </c>
      <c r="B48" s="8" t="str">
        <f>IF(NOT(Intervencoes!B48&lt;&gt;""),"",IF(Intervencoes!B48="","",Intervencoes!B48))</f>
        <v/>
      </c>
      <c r="C48" s="37" t="str">
        <f>IF(NOT(Intervencoes!B48&lt;&gt;""),"",IF(INDEX(Financiamento!$H$7:$H$106,MATCH(A48,Financiamento!$A$7:$A$106,0))="","",INDEX(Financiamento!$H$7:$H$106,MATCH(A48,Financiamento!$A$7:$A$106,0))))</f>
        <v/>
      </c>
      <c r="D48" s="37" t="str">
        <f>IF(NOT(Intervencoes!B48&lt;&gt;""),"",IF(INDEX(Financiamento!$J$7:$J$106,MATCH(A48,Financiamento!$A$7:$A$106,0))="","",INDEX(Financiamento!$J$7:$J$106,MATCH(A48,Financiamento!$A$7:$A$106,0))))</f>
        <v/>
      </c>
      <c r="E48" s="37" t="str">
        <f>IF(NOT(Intervencoes!B48&lt;&gt;""),"",IF(INDEX(Financiamento!$L$7:$L$106,MATCH(A48,Financiamento!$A$7:$A$106,0))="","",INDEX(Financiamento!$L$7:$L$106,MATCH(A48,Financiamento!$A$7:$A$106,0))))</f>
        <v/>
      </c>
      <c r="F48" s="37" t="str">
        <f>IF(NOT(Intervencoes!B48&lt;&gt;""),"",IF(INDEX(Financiamento!$M$7:$M$106,MATCH(A48,Financiamento!$A$7:$A$106,0))="","",INDEX(Financiamento!$M$7:$M$106,MATCH(A48,Financiamento!$A$7:$A$106,0))))</f>
        <v/>
      </c>
      <c r="G48" s="37" t="str">
        <f>IF(NOT(Intervencoes!B48&lt;&gt;""),"",IF(INDEX(Financiamento!$N$7:$N$106,MATCH(A48,Financiamento!$A$7:$A$106,0))="","",INDEX(Financiamento!$N$7:$N$106,MATCH(A48,Financiamento!$A$7:$A$106,0))))</f>
        <v/>
      </c>
      <c r="H48" s="35" t="str">
        <f>IF(NOT(Intervencoes!B48&lt;&gt;""),"",IF(INDEX(Financiamento!$Q$7:$Q$106,MATCH(A48,Financiamento!$A$7:$A$106,0))="","",INDEX(Financiamento!$Q$7:$Q$106,MATCH(A48,Financiamento!$A$7:$A$106,0))))</f>
        <v/>
      </c>
      <c r="I48" s="35" t="str">
        <f>IF(NOT(Intervencoes!B48&lt;&gt;""),"",IF(INDEX(Analise!$K$7:$K$106,MATCH(A48,Analise!$A$7:$A$106,0))="","",INDEX(Analise!$K$7:$K$106,MATCH(A48,Analise!$A$7:$A$106,0))))</f>
        <v/>
      </c>
      <c r="J48" s="37" t="str">
        <f>IF(NOT(Intervencoes!B48&lt;&gt;""),"",IF(INDEX(Analise!$S$7:$S$106,MATCH(A48,Analise!$A$7:$A$106,0))="","",INDEX(Analise!$S$7:$S$106,MATCH(A48,Analise!$A$7:$A$106,0))))</f>
        <v/>
      </c>
    </row>
    <row r="49" spans="1:10" ht="34.950000000000003" customHeight="1">
      <c r="A49" s="8" t="str">
        <f>IF(NOT(Intervencoes!B49&lt;&gt;""),"",IF(Intervencoes!A49="","",Intervencoes!A49))</f>
        <v/>
      </c>
      <c r="B49" s="8" t="str">
        <f>IF(NOT(Intervencoes!B49&lt;&gt;""),"",IF(Intervencoes!B49="","",Intervencoes!B49))</f>
        <v/>
      </c>
      <c r="C49" s="37" t="str">
        <f>IF(NOT(Intervencoes!B49&lt;&gt;""),"",IF(INDEX(Financiamento!$H$7:$H$106,MATCH(A49,Financiamento!$A$7:$A$106,0))="","",INDEX(Financiamento!$H$7:$H$106,MATCH(A49,Financiamento!$A$7:$A$106,0))))</f>
        <v/>
      </c>
      <c r="D49" s="37" t="str">
        <f>IF(NOT(Intervencoes!B49&lt;&gt;""),"",IF(INDEX(Financiamento!$J$7:$J$106,MATCH(A49,Financiamento!$A$7:$A$106,0))="","",INDEX(Financiamento!$J$7:$J$106,MATCH(A49,Financiamento!$A$7:$A$106,0))))</f>
        <v/>
      </c>
      <c r="E49" s="37" t="str">
        <f>IF(NOT(Intervencoes!B49&lt;&gt;""),"",IF(INDEX(Financiamento!$L$7:$L$106,MATCH(A49,Financiamento!$A$7:$A$106,0))="","",INDEX(Financiamento!$L$7:$L$106,MATCH(A49,Financiamento!$A$7:$A$106,0))))</f>
        <v/>
      </c>
      <c r="F49" s="37" t="str">
        <f>IF(NOT(Intervencoes!B49&lt;&gt;""),"",IF(INDEX(Financiamento!$M$7:$M$106,MATCH(A49,Financiamento!$A$7:$A$106,0))="","",INDEX(Financiamento!$M$7:$M$106,MATCH(A49,Financiamento!$A$7:$A$106,0))))</f>
        <v/>
      </c>
      <c r="G49" s="37" t="str">
        <f>IF(NOT(Intervencoes!B49&lt;&gt;""),"",IF(INDEX(Financiamento!$N$7:$N$106,MATCH(A49,Financiamento!$A$7:$A$106,0))="","",INDEX(Financiamento!$N$7:$N$106,MATCH(A49,Financiamento!$A$7:$A$106,0))))</f>
        <v/>
      </c>
      <c r="H49" s="35" t="str">
        <f>IF(NOT(Intervencoes!B49&lt;&gt;""),"",IF(INDEX(Financiamento!$Q$7:$Q$106,MATCH(A49,Financiamento!$A$7:$A$106,0))="","",INDEX(Financiamento!$Q$7:$Q$106,MATCH(A49,Financiamento!$A$7:$A$106,0))))</f>
        <v/>
      </c>
      <c r="I49" s="35" t="str">
        <f>IF(NOT(Intervencoes!B49&lt;&gt;""),"",IF(INDEX(Analise!$K$7:$K$106,MATCH(A49,Analise!$A$7:$A$106,0))="","",INDEX(Analise!$K$7:$K$106,MATCH(A49,Analise!$A$7:$A$106,0))))</f>
        <v/>
      </c>
      <c r="J49" s="37" t="str">
        <f>IF(NOT(Intervencoes!B49&lt;&gt;""),"",IF(INDEX(Analise!$S$7:$S$106,MATCH(A49,Analise!$A$7:$A$106,0))="","",INDEX(Analise!$S$7:$S$106,MATCH(A49,Analise!$A$7:$A$106,0))))</f>
        <v/>
      </c>
    </row>
    <row r="50" spans="1:10" ht="34.950000000000003" customHeight="1">
      <c r="A50" s="8" t="str">
        <f>IF(NOT(Intervencoes!B50&lt;&gt;""),"",IF(Intervencoes!A50="","",Intervencoes!A50))</f>
        <v/>
      </c>
      <c r="B50" s="8" t="str">
        <f>IF(NOT(Intervencoes!B50&lt;&gt;""),"",IF(Intervencoes!B50="","",Intervencoes!B50))</f>
        <v/>
      </c>
      <c r="C50" s="37" t="str">
        <f>IF(NOT(Intervencoes!B50&lt;&gt;""),"",IF(INDEX(Financiamento!$H$7:$H$106,MATCH(A50,Financiamento!$A$7:$A$106,0))="","",INDEX(Financiamento!$H$7:$H$106,MATCH(A50,Financiamento!$A$7:$A$106,0))))</f>
        <v/>
      </c>
      <c r="D50" s="37" t="str">
        <f>IF(NOT(Intervencoes!B50&lt;&gt;""),"",IF(INDEX(Financiamento!$J$7:$J$106,MATCH(A50,Financiamento!$A$7:$A$106,0))="","",INDEX(Financiamento!$J$7:$J$106,MATCH(A50,Financiamento!$A$7:$A$106,0))))</f>
        <v/>
      </c>
      <c r="E50" s="37" t="str">
        <f>IF(NOT(Intervencoes!B50&lt;&gt;""),"",IF(INDEX(Financiamento!$L$7:$L$106,MATCH(A50,Financiamento!$A$7:$A$106,0))="","",INDEX(Financiamento!$L$7:$L$106,MATCH(A50,Financiamento!$A$7:$A$106,0))))</f>
        <v/>
      </c>
      <c r="F50" s="37" t="str">
        <f>IF(NOT(Intervencoes!B50&lt;&gt;""),"",IF(INDEX(Financiamento!$M$7:$M$106,MATCH(A50,Financiamento!$A$7:$A$106,0))="","",INDEX(Financiamento!$M$7:$M$106,MATCH(A50,Financiamento!$A$7:$A$106,0))))</f>
        <v/>
      </c>
      <c r="G50" s="37" t="str">
        <f>IF(NOT(Intervencoes!B50&lt;&gt;""),"",IF(INDEX(Financiamento!$N$7:$N$106,MATCH(A50,Financiamento!$A$7:$A$106,0))="","",INDEX(Financiamento!$N$7:$N$106,MATCH(A50,Financiamento!$A$7:$A$106,0))))</f>
        <v/>
      </c>
      <c r="H50" s="35" t="str">
        <f>IF(NOT(Intervencoes!B50&lt;&gt;""),"",IF(INDEX(Financiamento!$Q$7:$Q$106,MATCH(A50,Financiamento!$A$7:$A$106,0))="","",INDEX(Financiamento!$Q$7:$Q$106,MATCH(A50,Financiamento!$A$7:$A$106,0))))</f>
        <v/>
      </c>
      <c r="I50" s="35" t="str">
        <f>IF(NOT(Intervencoes!B50&lt;&gt;""),"",IF(INDEX(Analise!$K$7:$K$106,MATCH(A50,Analise!$A$7:$A$106,0))="","",INDEX(Analise!$K$7:$K$106,MATCH(A50,Analise!$A$7:$A$106,0))))</f>
        <v/>
      </c>
      <c r="J50" s="37" t="str">
        <f>IF(NOT(Intervencoes!B50&lt;&gt;""),"",IF(INDEX(Analise!$S$7:$S$106,MATCH(A50,Analise!$A$7:$A$106,0))="","",INDEX(Analise!$S$7:$S$106,MATCH(A50,Analise!$A$7:$A$106,0))))</f>
        <v/>
      </c>
    </row>
    <row r="51" spans="1:10" ht="34.950000000000003" customHeight="1">
      <c r="A51" s="8" t="str">
        <f>IF(NOT(Intervencoes!B51&lt;&gt;""),"",IF(Intervencoes!A51="","",Intervencoes!A51))</f>
        <v/>
      </c>
      <c r="B51" s="8" t="str">
        <f>IF(NOT(Intervencoes!B51&lt;&gt;""),"",IF(Intervencoes!B51="","",Intervencoes!B51))</f>
        <v/>
      </c>
      <c r="C51" s="37" t="str">
        <f>IF(NOT(Intervencoes!B51&lt;&gt;""),"",IF(INDEX(Financiamento!$H$7:$H$106,MATCH(A51,Financiamento!$A$7:$A$106,0))="","",INDEX(Financiamento!$H$7:$H$106,MATCH(A51,Financiamento!$A$7:$A$106,0))))</f>
        <v/>
      </c>
      <c r="D51" s="37" t="str">
        <f>IF(NOT(Intervencoes!B51&lt;&gt;""),"",IF(INDEX(Financiamento!$J$7:$J$106,MATCH(A51,Financiamento!$A$7:$A$106,0))="","",INDEX(Financiamento!$J$7:$J$106,MATCH(A51,Financiamento!$A$7:$A$106,0))))</f>
        <v/>
      </c>
      <c r="E51" s="37" t="str">
        <f>IF(NOT(Intervencoes!B51&lt;&gt;""),"",IF(INDEX(Financiamento!$L$7:$L$106,MATCH(A51,Financiamento!$A$7:$A$106,0))="","",INDEX(Financiamento!$L$7:$L$106,MATCH(A51,Financiamento!$A$7:$A$106,0))))</f>
        <v/>
      </c>
      <c r="F51" s="37" t="str">
        <f>IF(NOT(Intervencoes!B51&lt;&gt;""),"",IF(INDEX(Financiamento!$M$7:$M$106,MATCH(A51,Financiamento!$A$7:$A$106,0))="","",INDEX(Financiamento!$M$7:$M$106,MATCH(A51,Financiamento!$A$7:$A$106,0))))</f>
        <v/>
      </c>
      <c r="G51" s="37" t="str">
        <f>IF(NOT(Intervencoes!B51&lt;&gt;""),"",IF(INDEX(Financiamento!$N$7:$N$106,MATCH(A51,Financiamento!$A$7:$A$106,0))="","",INDEX(Financiamento!$N$7:$N$106,MATCH(A51,Financiamento!$A$7:$A$106,0))))</f>
        <v/>
      </c>
      <c r="H51" s="35" t="str">
        <f>IF(NOT(Intervencoes!B51&lt;&gt;""),"",IF(INDEX(Financiamento!$Q$7:$Q$106,MATCH(A51,Financiamento!$A$7:$A$106,0))="","",INDEX(Financiamento!$Q$7:$Q$106,MATCH(A51,Financiamento!$A$7:$A$106,0))))</f>
        <v/>
      </c>
      <c r="I51" s="35" t="str">
        <f>IF(NOT(Intervencoes!B51&lt;&gt;""),"",IF(INDEX(Analise!$K$7:$K$106,MATCH(A51,Analise!$A$7:$A$106,0))="","",INDEX(Analise!$K$7:$K$106,MATCH(A51,Analise!$A$7:$A$106,0))))</f>
        <v/>
      </c>
      <c r="J51" s="37" t="str">
        <f>IF(NOT(Intervencoes!B51&lt;&gt;""),"",IF(INDEX(Analise!$S$7:$S$106,MATCH(A51,Analise!$A$7:$A$106,0))="","",INDEX(Analise!$S$7:$S$106,MATCH(A51,Analise!$A$7:$A$106,0))))</f>
        <v/>
      </c>
    </row>
    <row r="52" spans="1:10" ht="34.950000000000003" customHeight="1">
      <c r="A52" s="8" t="str">
        <f>IF(NOT(Intervencoes!B52&lt;&gt;""),"",IF(Intervencoes!A52="","",Intervencoes!A52))</f>
        <v/>
      </c>
      <c r="B52" s="8" t="str">
        <f>IF(NOT(Intervencoes!B52&lt;&gt;""),"",IF(Intervencoes!B52="","",Intervencoes!B52))</f>
        <v/>
      </c>
      <c r="C52" s="37" t="str">
        <f>IF(NOT(Intervencoes!B52&lt;&gt;""),"",IF(INDEX(Financiamento!$H$7:$H$106,MATCH(A52,Financiamento!$A$7:$A$106,0))="","",INDEX(Financiamento!$H$7:$H$106,MATCH(A52,Financiamento!$A$7:$A$106,0))))</f>
        <v/>
      </c>
      <c r="D52" s="37" t="str">
        <f>IF(NOT(Intervencoes!B52&lt;&gt;""),"",IF(INDEX(Financiamento!$J$7:$J$106,MATCH(A52,Financiamento!$A$7:$A$106,0))="","",INDEX(Financiamento!$J$7:$J$106,MATCH(A52,Financiamento!$A$7:$A$106,0))))</f>
        <v/>
      </c>
      <c r="E52" s="37" t="str">
        <f>IF(NOT(Intervencoes!B52&lt;&gt;""),"",IF(INDEX(Financiamento!$L$7:$L$106,MATCH(A52,Financiamento!$A$7:$A$106,0))="","",INDEX(Financiamento!$L$7:$L$106,MATCH(A52,Financiamento!$A$7:$A$106,0))))</f>
        <v/>
      </c>
      <c r="F52" s="37" t="str">
        <f>IF(NOT(Intervencoes!B52&lt;&gt;""),"",IF(INDEX(Financiamento!$M$7:$M$106,MATCH(A52,Financiamento!$A$7:$A$106,0))="","",INDEX(Financiamento!$M$7:$M$106,MATCH(A52,Financiamento!$A$7:$A$106,0))))</f>
        <v/>
      </c>
      <c r="G52" s="37" t="str">
        <f>IF(NOT(Intervencoes!B52&lt;&gt;""),"",IF(INDEX(Financiamento!$N$7:$N$106,MATCH(A52,Financiamento!$A$7:$A$106,0))="","",INDEX(Financiamento!$N$7:$N$106,MATCH(A52,Financiamento!$A$7:$A$106,0))))</f>
        <v/>
      </c>
      <c r="H52" s="35" t="str">
        <f>IF(NOT(Intervencoes!B52&lt;&gt;""),"",IF(INDEX(Financiamento!$Q$7:$Q$106,MATCH(A52,Financiamento!$A$7:$A$106,0))="","",INDEX(Financiamento!$Q$7:$Q$106,MATCH(A52,Financiamento!$A$7:$A$106,0))))</f>
        <v/>
      </c>
      <c r="I52" s="35" t="str">
        <f>IF(NOT(Intervencoes!B52&lt;&gt;""),"",IF(INDEX(Analise!$K$7:$K$106,MATCH(A52,Analise!$A$7:$A$106,0))="","",INDEX(Analise!$K$7:$K$106,MATCH(A52,Analise!$A$7:$A$106,0))))</f>
        <v/>
      </c>
      <c r="J52" s="37" t="str">
        <f>IF(NOT(Intervencoes!B52&lt;&gt;""),"",IF(INDEX(Analise!$S$7:$S$106,MATCH(A52,Analise!$A$7:$A$106,0))="","",INDEX(Analise!$S$7:$S$106,MATCH(A52,Analise!$A$7:$A$106,0))))</f>
        <v/>
      </c>
    </row>
    <row r="53" spans="1:10" ht="34.950000000000003" customHeight="1">
      <c r="A53" s="8" t="str">
        <f>IF(NOT(Intervencoes!B53&lt;&gt;""),"",IF(Intervencoes!A53="","",Intervencoes!A53))</f>
        <v/>
      </c>
      <c r="B53" s="8" t="str">
        <f>IF(NOT(Intervencoes!B53&lt;&gt;""),"",IF(Intervencoes!B53="","",Intervencoes!B53))</f>
        <v/>
      </c>
      <c r="C53" s="37" t="str">
        <f>IF(NOT(Intervencoes!B53&lt;&gt;""),"",IF(INDEX(Financiamento!$H$7:$H$106,MATCH(A53,Financiamento!$A$7:$A$106,0))="","",INDEX(Financiamento!$H$7:$H$106,MATCH(A53,Financiamento!$A$7:$A$106,0))))</f>
        <v/>
      </c>
      <c r="D53" s="37" t="str">
        <f>IF(NOT(Intervencoes!B53&lt;&gt;""),"",IF(INDEX(Financiamento!$J$7:$J$106,MATCH(A53,Financiamento!$A$7:$A$106,0))="","",INDEX(Financiamento!$J$7:$J$106,MATCH(A53,Financiamento!$A$7:$A$106,0))))</f>
        <v/>
      </c>
      <c r="E53" s="37" t="str">
        <f>IF(NOT(Intervencoes!B53&lt;&gt;""),"",IF(INDEX(Financiamento!$L$7:$L$106,MATCH(A53,Financiamento!$A$7:$A$106,0))="","",INDEX(Financiamento!$L$7:$L$106,MATCH(A53,Financiamento!$A$7:$A$106,0))))</f>
        <v/>
      </c>
      <c r="F53" s="37" t="str">
        <f>IF(NOT(Intervencoes!B53&lt;&gt;""),"",IF(INDEX(Financiamento!$M$7:$M$106,MATCH(A53,Financiamento!$A$7:$A$106,0))="","",INDEX(Financiamento!$M$7:$M$106,MATCH(A53,Financiamento!$A$7:$A$106,0))))</f>
        <v/>
      </c>
      <c r="G53" s="37" t="str">
        <f>IF(NOT(Intervencoes!B53&lt;&gt;""),"",IF(INDEX(Financiamento!$N$7:$N$106,MATCH(A53,Financiamento!$A$7:$A$106,0))="","",INDEX(Financiamento!$N$7:$N$106,MATCH(A53,Financiamento!$A$7:$A$106,0))))</f>
        <v/>
      </c>
      <c r="H53" s="35" t="str">
        <f>IF(NOT(Intervencoes!B53&lt;&gt;""),"",IF(INDEX(Financiamento!$Q$7:$Q$106,MATCH(A53,Financiamento!$A$7:$A$106,0))="","",INDEX(Financiamento!$Q$7:$Q$106,MATCH(A53,Financiamento!$A$7:$A$106,0))))</f>
        <v/>
      </c>
      <c r="I53" s="35" t="str">
        <f>IF(NOT(Intervencoes!B53&lt;&gt;""),"",IF(INDEX(Analise!$K$7:$K$106,MATCH(A53,Analise!$A$7:$A$106,0))="","",INDEX(Analise!$K$7:$K$106,MATCH(A53,Analise!$A$7:$A$106,0))))</f>
        <v/>
      </c>
      <c r="J53" s="37" t="str">
        <f>IF(NOT(Intervencoes!B53&lt;&gt;""),"",IF(INDEX(Analise!$S$7:$S$106,MATCH(A53,Analise!$A$7:$A$106,0))="","",INDEX(Analise!$S$7:$S$106,MATCH(A53,Analise!$A$7:$A$106,0))))</f>
        <v/>
      </c>
    </row>
    <row r="54" spans="1:10" ht="34.950000000000003" customHeight="1">
      <c r="A54" s="8" t="str">
        <f>IF(NOT(Intervencoes!B54&lt;&gt;""),"",IF(Intervencoes!A54="","",Intervencoes!A54))</f>
        <v/>
      </c>
      <c r="B54" s="8" t="str">
        <f>IF(NOT(Intervencoes!B54&lt;&gt;""),"",IF(Intervencoes!B54="","",Intervencoes!B54))</f>
        <v/>
      </c>
      <c r="C54" s="37" t="str">
        <f>IF(NOT(Intervencoes!B54&lt;&gt;""),"",IF(INDEX(Financiamento!$H$7:$H$106,MATCH(A54,Financiamento!$A$7:$A$106,0))="","",INDEX(Financiamento!$H$7:$H$106,MATCH(A54,Financiamento!$A$7:$A$106,0))))</f>
        <v/>
      </c>
      <c r="D54" s="37" t="str">
        <f>IF(NOT(Intervencoes!B54&lt;&gt;""),"",IF(INDEX(Financiamento!$J$7:$J$106,MATCH(A54,Financiamento!$A$7:$A$106,0))="","",INDEX(Financiamento!$J$7:$J$106,MATCH(A54,Financiamento!$A$7:$A$106,0))))</f>
        <v/>
      </c>
      <c r="E54" s="37" t="str">
        <f>IF(NOT(Intervencoes!B54&lt;&gt;""),"",IF(INDEX(Financiamento!$L$7:$L$106,MATCH(A54,Financiamento!$A$7:$A$106,0))="","",INDEX(Financiamento!$L$7:$L$106,MATCH(A54,Financiamento!$A$7:$A$106,0))))</f>
        <v/>
      </c>
      <c r="F54" s="37" t="str">
        <f>IF(NOT(Intervencoes!B54&lt;&gt;""),"",IF(INDEX(Financiamento!$M$7:$M$106,MATCH(A54,Financiamento!$A$7:$A$106,0))="","",INDEX(Financiamento!$M$7:$M$106,MATCH(A54,Financiamento!$A$7:$A$106,0))))</f>
        <v/>
      </c>
      <c r="G54" s="37" t="str">
        <f>IF(NOT(Intervencoes!B54&lt;&gt;""),"",IF(INDEX(Financiamento!$N$7:$N$106,MATCH(A54,Financiamento!$A$7:$A$106,0))="","",INDEX(Financiamento!$N$7:$N$106,MATCH(A54,Financiamento!$A$7:$A$106,0))))</f>
        <v/>
      </c>
      <c r="H54" s="35" t="str">
        <f>IF(NOT(Intervencoes!B54&lt;&gt;""),"",IF(INDEX(Financiamento!$Q$7:$Q$106,MATCH(A54,Financiamento!$A$7:$A$106,0))="","",INDEX(Financiamento!$Q$7:$Q$106,MATCH(A54,Financiamento!$A$7:$A$106,0))))</f>
        <v/>
      </c>
      <c r="I54" s="35" t="str">
        <f>IF(NOT(Intervencoes!B54&lt;&gt;""),"",IF(INDEX(Analise!$K$7:$K$106,MATCH(A54,Analise!$A$7:$A$106,0))="","",INDEX(Analise!$K$7:$K$106,MATCH(A54,Analise!$A$7:$A$106,0))))</f>
        <v/>
      </c>
      <c r="J54" s="37" t="str">
        <f>IF(NOT(Intervencoes!B54&lt;&gt;""),"",IF(INDEX(Analise!$S$7:$S$106,MATCH(A54,Analise!$A$7:$A$106,0))="","",INDEX(Analise!$S$7:$S$106,MATCH(A54,Analise!$A$7:$A$106,0))))</f>
        <v/>
      </c>
    </row>
    <row r="55" spans="1:10" ht="34.950000000000003" customHeight="1">
      <c r="A55" s="8" t="str">
        <f>IF(NOT(Intervencoes!B55&lt;&gt;""),"",IF(Intervencoes!A55="","",Intervencoes!A55))</f>
        <v/>
      </c>
      <c r="B55" s="8" t="str">
        <f>IF(NOT(Intervencoes!B55&lt;&gt;""),"",IF(Intervencoes!B55="","",Intervencoes!B55))</f>
        <v/>
      </c>
      <c r="C55" s="37" t="str">
        <f>IF(NOT(Intervencoes!B55&lt;&gt;""),"",IF(INDEX(Financiamento!$H$7:$H$106,MATCH(A55,Financiamento!$A$7:$A$106,0))="","",INDEX(Financiamento!$H$7:$H$106,MATCH(A55,Financiamento!$A$7:$A$106,0))))</f>
        <v/>
      </c>
      <c r="D55" s="37" t="str">
        <f>IF(NOT(Intervencoes!B55&lt;&gt;""),"",IF(INDEX(Financiamento!$J$7:$J$106,MATCH(A55,Financiamento!$A$7:$A$106,0))="","",INDEX(Financiamento!$J$7:$J$106,MATCH(A55,Financiamento!$A$7:$A$106,0))))</f>
        <v/>
      </c>
      <c r="E55" s="37" t="str">
        <f>IF(NOT(Intervencoes!B55&lt;&gt;""),"",IF(INDEX(Financiamento!$L$7:$L$106,MATCH(A55,Financiamento!$A$7:$A$106,0))="","",INDEX(Financiamento!$L$7:$L$106,MATCH(A55,Financiamento!$A$7:$A$106,0))))</f>
        <v/>
      </c>
      <c r="F55" s="37" t="str">
        <f>IF(NOT(Intervencoes!B55&lt;&gt;""),"",IF(INDEX(Financiamento!$M$7:$M$106,MATCH(A55,Financiamento!$A$7:$A$106,0))="","",INDEX(Financiamento!$M$7:$M$106,MATCH(A55,Financiamento!$A$7:$A$106,0))))</f>
        <v/>
      </c>
      <c r="G55" s="37" t="str">
        <f>IF(NOT(Intervencoes!B55&lt;&gt;""),"",IF(INDEX(Financiamento!$N$7:$N$106,MATCH(A55,Financiamento!$A$7:$A$106,0))="","",INDEX(Financiamento!$N$7:$N$106,MATCH(A55,Financiamento!$A$7:$A$106,0))))</f>
        <v/>
      </c>
      <c r="H55" s="35" t="str">
        <f>IF(NOT(Intervencoes!B55&lt;&gt;""),"",IF(INDEX(Financiamento!$Q$7:$Q$106,MATCH(A55,Financiamento!$A$7:$A$106,0))="","",INDEX(Financiamento!$Q$7:$Q$106,MATCH(A55,Financiamento!$A$7:$A$106,0))))</f>
        <v/>
      </c>
      <c r="I55" s="35" t="str">
        <f>IF(NOT(Intervencoes!B55&lt;&gt;""),"",IF(INDEX(Analise!$K$7:$K$106,MATCH(A55,Analise!$A$7:$A$106,0))="","",INDEX(Analise!$K$7:$K$106,MATCH(A55,Analise!$A$7:$A$106,0))))</f>
        <v/>
      </c>
      <c r="J55" s="37" t="str">
        <f>IF(NOT(Intervencoes!B55&lt;&gt;""),"",IF(INDEX(Analise!$S$7:$S$106,MATCH(A55,Analise!$A$7:$A$106,0))="","",INDEX(Analise!$S$7:$S$106,MATCH(A55,Analise!$A$7:$A$106,0))))</f>
        <v/>
      </c>
    </row>
    <row r="56" spans="1:10" ht="34.950000000000003" customHeight="1">
      <c r="A56" s="8" t="str">
        <f>IF(NOT(Intervencoes!B56&lt;&gt;""),"",IF(Intervencoes!A56="","",Intervencoes!A56))</f>
        <v/>
      </c>
      <c r="B56" s="8" t="str">
        <f>IF(NOT(Intervencoes!B56&lt;&gt;""),"",IF(Intervencoes!B56="","",Intervencoes!B56))</f>
        <v/>
      </c>
      <c r="C56" s="37" t="str">
        <f>IF(NOT(Intervencoes!B56&lt;&gt;""),"",IF(INDEX(Financiamento!$H$7:$H$106,MATCH(A56,Financiamento!$A$7:$A$106,0))="","",INDEX(Financiamento!$H$7:$H$106,MATCH(A56,Financiamento!$A$7:$A$106,0))))</f>
        <v/>
      </c>
      <c r="D56" s="37" t="str">
        <f>IF(NOT(Intervencoes!B56&lt;&gt;""),"",IF(INDEX(Financiamento!$J$7:$J$106,MATCH(A56,Financiamento!$A$7:$A$106,0))="","",INDEX(Financiamento!$J$7:$J$106,MATCH(A56,Financiamento!$A$7:$A$106,0))))</f>
        <v/>
      </c>
      <c r="E56" s="37" t="str">
        <f>IF(NOT(Intervencoes!B56&lt;&gt;""),"",IF(INDEX(Financiamento!$L$7:$L$106,MATCH(A56,Financiamento!$A$7:$A$106,0))="","",INDEX(Financiamento!$L$7:$L$106,MATCH(A56,Financiamento!$A$7:$A$106,0))))</f>
        <v/>
      </c>
      <c r="F56" s="37" t="str">
        <f>IF(NOT(Intervencoes!B56&lt;&gt;""),"",IF(INDEX(Financiamento!$M$7:$M$106,MATCH(A56,Financiamento!$A$7:$A$106,0))="","",INDEX(Financiamento!$M$7:$M$106,MATCH(A56,Financiamento!$A$7:$A$106,0))))</f>
        <v/>
      </c>
      <c r="G56" s="37" t="str">
        <f>IF(NOT(Intervencoes!B56&lt;&gt;""),"",IF(INDEX(Financiamento!$N$7:$N$106,MATCH(A56,Financiamento!$A$7:$A$106,0))="","",INDEX(Financiamento!$N$7:$N$106,MATCH(A56,Financiamento!$A$7:$A$106,0))))</f>
        <v/>
      </c>
      <c r="H56" s="35" t="str">
        <f>IF(NOT(Intervencoes!B56&lt;&gt;""),"",IF(INDEX(Financiamento!$Q$7:$Q$106,MATCH(A56,Financiamento!$A$7:$A$106,0))="","",INDEX(Financiamento!$Q$7:$Q$106,MATCH(A56,Financiamento!$A$7:$A$106,0))))</f>
        <v/>
      </c>
      <c r="I56" s="35" t="str">
        <f>IF(NOT(Intervencoes!B56&lt;&gt;""),"",IF(INDEX(Analise!$K$7:$K$106,MATCH(A56,Analise!$A$7:$A$106,0))="","",INDEX(Analise!$K$7:$K$106,MATCH(A56,Analise!$A$7:$A$106,0))))</f>
        <v/>
      </c>
      <c r="J56" s="37" t="str">
        <f>IF(NOT(Intervencoes!B56&lt;&gt;""),"",IF(INDEX(Analise!$S$7:$S$106,MATCH(A56,Analise!$A$7:$A$106,0))="","",INDEX(Analise!$S$7:$S$106,MATCH(A56,Analise!$A$7:$A$106,0))))</f>
        <v/>
      </c>
    </row>
    <row r="57" spans="1:10" ht="34.950000000000003" customHeight="1">
      <c r="A57" s="8" t="str">
        <f>IF(NOT(Intervencoes!B57&lt;&gt;""),"",IF(Intervencoes!A57="","",Intervencoes!A57))</f>
        <v/>
      </c>
      <c r="B57" s="8" t="str">
        <f>IF(NOT(Intervencoes!B57&lt;&gt;""),"",IF(Intervencoes!B57="","",Intervencoes!B57))</f>
        <v/>
      </c>
      <c r="C57" s="37" t="str">
        <f>IF(NOT(Intervencoes!B57&lt;&gt;""),"",IF(INDEX(Financiamento!$H$7:$H$106,MATCH(A57,Financiamento!$A$7:$A$106,0))="","",INDEX(Financiamento!$H$7:$H$106,MATCH(A57,Financiamento!$A$7:$A$106,0))))</f>
        <v/>
      </c>
      <c r="D57" s="37" t="str">
        <f>IF(NOT(Intervencoes!B57&lt;&gt;""),"",IF(INDEX(Financiamento!$J$7:$J$106,MATCH(A57,Financiamento!$A$7:$A$106,0))="","",INDEX(Financiamento!$J$7:$J$106,MATCH(A57,Financiamento!$A$7:$A$106,0))))</f>
        <v/>
      </c>
      <c r="E57" s="37" t="str">
        <f>IF(NOT(Intervencoes!B57&lt;&gt;""),"",IF(INDEX(Financiamento!$L$7:$L$106,MATCH(A57,Financiamento!$A$7:$A$106,0))="","",INDEX(Financiamento!$L$7:$L$106,MATCH(A57,Financiamento!$A$7:$A$106,0))))</f>
        <v/>
      </c>
      <c r="F57" s="37" t="str">
        <f>IF(NOT(Intervencoes!B57&lt;&gt;""),"",IF(INDEX(Financiamento!$M$7:$M$106,MATCH(A57,Financiamento!$A$7:$A$106,0))="","",INDEX(Financiamento!$M$7:$M$106,MATCH(A57,Financiamento!$A$7:$A$106,0))))</f>
        <v/>
      </c>
      <c r="G57" s="37" t="str">
        <f>IF(NOT(Intervencoes!B57&lt;&gt;""),"",IF(INDEX(Financiamento!$N$7:$N$106,MATCH(A57,Financiamento!$A$7:$A$106,0))="","",INDEX(Financiamento!$N$7:$N$106,MATCH(A57,Financiamento!$A$7:$A$106,0))))</f>
        <v/>
      </c>
      <c r="H57" s="35" t="str">
        <f>IF(NOT(Intervencoes!B57&lt;&gt;""),"",IF(INDEX(Financiamento!$Q$7:$Q$106,MATCH(A57,Financiamento!$A$7:$A$106,0))="","",INDEX(Financiamento!$Q$7:$Q$106,MATCH(A57,Financiamento!$A$7:$A$106,0))))</f>
        <v/>
      </c>
      <c r="I57" s="35" t="str">
        <f>IF(NOT(Intervencoes!B57&lt;&gt;""),"",IF(INDEX(Analise!$K$7:$K$106,MATCH(A57,Analise!$A$7:$A$106,0))="","",INDEX(Analise!$K$7:$K$106,MATCH(A57,Analise!$A$7:$A$106,0))))</f>
        <v/>
      </c>
      <c r="J57" s="37" t="str">
        <f>IF(NOT(Intervencoes!B57&lt;&gt;""),"",IF(INDEX(Analise!$S$7:$S$106,MATCH(A57,Analise!$A$7:$A$106,0))="","",INDEX(Analise!$S$7:$S$106,MATCH(A57,Analise!$A$7:$A$106,0))))</f>
        <v/>
      </c>
    </row>
    <row r="58" spans="1:10" ht="34.950000000000003" customHeight="1">
      <c r="A58" s="8" t="str">
        <f>IF(NOT(Intervencoes!B58&lt;&gt;""),"",IF(Intervencoes!A58="","",Intervencoes!A58))</f>
        <v/>
      </c>
      <c r="B58" s="8" t="str">
        <f>IF(NOT(Intervencoes!B58&lt;&gt;""),"",IF(Intervencoes!B58="","",Intervencoes!B58))</f>
        <v/>
      </c>
      <c r="C58" s="37" t="str">
        <f>IF(NOT(Intervencoes!B58&lt;&gt;""),"",IF(INDEX(Financiamento!$H$7:$H$106,MATCH(A58,Financiamento!$A$7:$A$106,0))="","",INDEX(Financiamento!$H$7:$H$106,MATCH(A58,Financiamento!$A$7:$A$106,0))))</f>
        <v/>
      </c>
      <c r="D58" s="37" t="str">
        <f>IF(NOT(Intervencoes!B58&lt;&gt;""),"",IF(INDEX(Financiamento!$J$7:$J$106,MATCH(A58,Financiamento!$A$7:$A$106,0))="","",INDEX(Financiamento!$J$7:$J$106,MATCH(A58,Financiamento!$A$7:$A$106,0))))</f>
        <v/>
      </c>
      <c r="E58" s="37" t="str">
        <f>IF(NOT(Intervencoes!B58&lt;&gt;""),"",IF(INDEX(Financiamento!$L$7:$L$106,MATCH(A58,Financiamento!$A$7:$A$106,0))="","",INDEX(Financiamento!$L$7:$L$106,MATCH(A58,Financiamento!$A$7:$A$106,0))))</f>
        <v/>
      </c>
      <c r="F58" s="37" t="str">
        <f>IF(NOT(Intervencoes!B58&lt;&gt;""),"",IF(INDEX(Financiamento!$M$7:$M$106,MATCH(A58,Financiamento!$A$7:$A$106,0))="","",INDEX(Financiamento!$M$7:$M$106,MATCH(A58,Financiamento!$A$7:$A$106,0))))</f>
        <v/>
      </c>
      <c r="G58" s="37" t="str">
        <f>IF(NOT(Intervencoes!B58&lt;&gt;""),"",IF(INDEX(Financiamento!$N$7:$N$106,MATCH(A58,Financiamento!$A$7:$A$106,0))="","",INDEX(Financiamento!$N$7:$N$106,MATCH(A58,Financiamento!$A$7:$A$106,0))))</f>
        <v/>
      </c>
      <c r="H58" s="35" t="str">
        <f>IF(NOT(Intervencoes!B58&lt;&gt;""),"",IF(INDEX(Financiamento!$Q$7:$Q$106,MATCH(A58,Financiamento!$A$7:$A$106,0))="","",INDEX(Financiamento!$Q$7:$Q$106,MATCH(A58,Financiamento!$A$7:$A$106,0))))</f>
        <v/>
      </c>
      <c r="I58" s="35" t="str">
        <f>IF(NOT(Intervencoes!B58&lt;&gt;""),"",IF(INDEX(Analise!$K$7:$K$106,MATCH(A58,Analise!$A$7:$A$106,0))="","",INDEX(Analise!$K$7:$K$106,MATCH(A58,Analise!$A$7:$A$106,0))))</f>
        <v/>
      </c>
      <c r="J58" s="37" t="str">
        <f>IF(NOT(Intervencoes!B58&lt;&gt;""),"",IF(INDEX(Analise!$S$7:$S$106,MATCH(A58,Analise!$A$7:$A$106,0))="","",INDEX(Analise!$S$7:$S$106,MATCH(A58,Analise!$A$7:$A$106,0))))</f>
        <v/>
      </c>
    </row>
    <row r="59" spans="1:10" ht="34.950000000000003" customHeight="1">
      <c r="A59" s="8" t="str">
        <f>IF(NOT(Intervencoes!B59&lt;&gt;""),"",IF(Intervencoes!A59="","",Intervencoes!A59))</f>
        <v/>
      </c>
      <c r="B59" s="8" t="str">
        <f>IF(NOT(Intervencoes!B59&lt;&gt;""),"",IF(Intervencoes!B59="","",Intervencoes!B59))</f>
        <v/>
      </c>
      <c r="C59" s="37" t="str">
        <f>IF(NOT(Intervencoes!B59&lt;&gt;""),"",IF(INDEX(Financiamento!$H$7:$H$106,MATCH(A59,Financiamento!$A$7:$A$106,0))="","",INDEX(Financiamento!$H$7:$H$106,MATCH(A59,Financiamento!$A$7:$A$106,0))))</f>
        <v/>
      </c>
      <c r="D59" s="37" t="str">
        <f>IF(NOT(Intervencoes!B59&lt;&gt;""),"",IF(INDEX(Financiamento!$J$7:$J$106,MATCH(A59,Financiamento!$A$7:$A$106,0))="","",INDEX(Financiamento!$J$7:$J$106,MATCH(A59,Financiamento!$A$7:$A$106,0))))</f>
        <v/>
      </c>
      <c r="E59" s="37" t="str">
        <f>IF(NOT(Intervencoes!B59&lt;&gt;""),"",IF(INDEX(Financiamento!$L$7:$L$106,MATCH(A59,Financiamento!$A$7:$A$106,0))="","",INDEX(Financiamento!$L$7:$L$106,MATCH(A59,Financiamento!$A$7:$A$106,0))))</f>
        <v/>
      </c>
      <c r="F59" s="37" t="str">
        <f>IF(NOT(Intervencoes!B59&lt;&gt;""),"",IF(INDEX(Financiamento!$M$7:$M$106,MATCH(A59,Financiamento!$A$7:$A$106,0))="","",INDEX(Financiamento!$M$7:$M$106,MATCH(A59,Financiamento!$A$7:$A$106,0))))</f>
        <v/>
      </c>
      <c r="G59" s="37" t="str">
        <f>IF(NOT(Intervencoes!B59&lt;&gt;""),"",IF(INDEX(Financiamento!$N$7:$N$106,MATCH(A59,Financiamento!$A$7:$A$106,0))="","",INDEX(Financiamento!$N$7:$N$106,MATCH(A59,Financiamento!$A$7:$A$106,0))))</f>
        <v/>
      </c>
      <c r="H59" s="35" t="str">
        <f>IF(NOT(Intervencoes!B59&lt;&gt;""),"",IF(INDEX(Financiamento!$Q$7:$Q$106,MATCH(A59,Financiamento!$A$7:$A$106,0))="","",INDEX(Financiamento!$Q$7:$Q$106,MATCH(A59,Financiamento!$A$7:$A$106,0))))</f>
        <v/>
      </c>
      <c r="I59" s="35" t="str">
        <f>IF(NOT(Intervencoes!B59&lt;&gt;""),"",IF(INDEX(Analise!$K$7:$K$106,MATCH(A59,Analise!$A$7:$A$106,0))="","",INDEX(Analise!$K$7:$K$106,MATCH(A59,Analise!$A$7:$A$106,0))))</f>
        <v/>
      </c>
      <c r="J59" s="37" t="str">
        <f>IF(NOT(Intervencoes!B59&lt;&gt;""),"",IF(INDEX(Analise!$S$7:$S$106,MATCH(A59,Analise!$A$7:$A$106,0))="","",INDEX(Analise!$S$7:$S$106,MATCH(A59,Analise!$A$7:$A$106,0))))</f>
        <v/>
      </c>
    </row>
    <row r="60" spans="1:10" ht="34.950000000000003" customHeight="1">
      <c r="A60" s="8" t="str">
        <f>IF(NOT(Intervencoes!B60&lt;&gt;""),"",IF(Intervencoes!A60="","",Intervencoes!A60))</f>
        <v/>
      </c>
      <c r="B60" s="8" t="str">
        <f>IF(NOT(Intervencoes!B60&lt;&gt;""),"",IF(Intervencoes!B60="","",Intervencoes!B60))</f>
        <v/>
      </c>
      <c r="C60" s="37" t="str">
        <f>IF(NOT(Intervencoes!B60&lt;&gt;""),"",IF(INDEX(Financiamento!$H$7:$H$106,MATCH(A60,Financiamento!$A$7:$A$106,0))="","",INDEX(Financiamento!$H$7:$H$106,MATCH(A60,Financiamento!$A$7:$A$106,0))))</f>
        <v/>
      </c>
      <c r="D60" s="37" t="str">
        <f>IF(NOT(Intervencoes!B60&lt;&gt;""),"",IF(INDEX(Financiamento!$J$7:$J$106,MATCH(A60,Financiamento!$A$7:$A$106,0))="","",INDEX(Financiamento!$J$7:$J$106,MATCH(A60,Financiamento!$A$7:$A$106,0))))</f>
        <v/>
      </c>
      <c r="E60" s="37" t="str">
        <f>IF(NOT(Intervencoes!B60&lt;&gt;""),"",IF(INDEX(Financiamento!$L$7:$L$106,MATCH(A60,Financiamento!$A$7:$A$106,0))="","",INDEX(Financiamento!$L$7:$L$106,MATCH(A60,Financiamento!$A$7:$A$106,0))))</f>
        <v/>
      </c>
      <c r="F60" s="37" t="str">
        <f>IF(NOT(Intervencoes!B60&lt;&gt;""),"",IF(INDEX(Financiamento!$M$7:$M$106,MATCH(A60,Financiamento!$A$7:$A$106,0))="","",INDEX(Financiamento!$M$7:$M$106,MATCH(A60,Financiamento!$A$7:$A$106,0))))</f>
        <v/>
      </c>
      <c r="G60" s="37" t="str">
        <f>IF(NOT(Intervencoes!B60&lt;&gt;""),"",IF(INDEX(Financiamento!$N$7:$N$106,MATCH(A60,Financiamento!$A$7:$A$106,0))="","",INDEX(Financiamento!$N$7:$N$106,MATCH(A60,Financiamento!$A$7:$A$106,0))))</f>
        <v/>
      </c>
      <c r="H60" s="35" t="str">
        <f>IF(NOT(Intervencoes!B60&lt;&gt;""),"",IF(INDEX(Financiamento!$Q$7:$Q$106,MATCH(A60,Financiamento!$A$7:$A$106,0))="","",INDEX(Financiamento!$Q$7:$Q$106,MATCH(A60,Financiamento!$A$7:$A$106,0))))</f>
        <v/>
      </c>
      <c r="I60" s="35" t="str">
        <f>IF(NOT(Intervencoes!B60&lt;&gt;""),"",IF(INDEX(Analise!$K$7:$K$106,MATCH(A60,Analise!$A$7:$A$106,0))="","",INDEX(Analise!$K$7:$K$106,MATCH(A60,Analise!$A$7:$A$106,0))))</f>
        <v/>
      </c>
      <c r="J60" s="37" t="str">
        <f>IF(NOT(Intervencoes!B60&lt;&gt;""),"",IF(INDEX(Analise!$S$7:$S$106,MATCH(A60,Analise!$A$7:$A$106,0))="","",INDEX(Analise!$S$7:$S$106,MATCH(A60,Analise!$A$7:$A$106,0))))</f>
        <v/>
      </c>
    </row>
    <row r="61" spans="1:10" ht="34.950000000000003" customHeight="1">
      <c r="A61" s="8" t="str">
        <f>IF(NOT(Intervencoes!B61&lt;&gt;""),"",IF(Intervencoes!A61="","",Intervencoes!A61))</f>
        <v/>
      </c>
      <c r="B61" s="8" t="str">
        <f>IF(NOT(Intervencoes!B61&lt;&gt;""),"",IF(Intervencoes!B61="","",Intervencoes!B61))</f>
        <v/>
      </c>
      <c r="C61" s="37" t="str">
        <f>IF(NOT(Intervencoes!B61&lt;&gt;""),"",IF(INDEX(Financiamento!$H$7:$H$106,MATCH(A61,Financiamento!$A$7:$A$106,0))="","",INDEX(Financiamento!$H$7:$H$106,MATCH(A61,Financiamento!$A$7:$A$106,0))))</f>
        <v/>
      </c>
      <c r="D61" s="37" t="str">
        <f>IF(NOT(Intervencoes!B61&lt;&gt;""),"",IF(INDEX(Financiamento!$J$7:$J$106,MATCH(A61,Financiamento!$A$7:$A$106,0))="","",INDEX(Financiamento!$J$7:$J$106,MATCH(A61,Financiamento!$A$7:$A$106,0))))</f>
        <v/>
      </c>
      <c r="E61" s="37" t="str">
        <f>IF(NOT(Intervencoes!B61&lt;&gt;""),"",IF(INDEX(Financiamento!$L$7:$L$106,MATCH(A61,Financiamento!$A$7:$A$106,0))="","",INDEX(Financiamento!$L$7:$L$106,MATCH(A61,Financiamento!$A$7:$A$106,0))))</f>
        <v/>
      </c>
      <c r="F61" s="37" t="str">
        <f>IF(NOT(Intervencoes!B61&lt;&gt;""),"",IF(INDEX(Financiamento!$M$7:$M$106,MATCH(A61,Financiamento!$A$7:$A$106,0))="","",INDEX(Financiamento!$M$7:$M$106,MATCH(A61,Financiamento!$A$7:$A$106,0))))</f>
        <v/>
      </c>
      <c r="G61" s="37" t="str">
        <f>IF(NOT(Intervencoes!B61&lt;&gt;""),"",IF(INDEX(Financiamento!$N$7:$N$106,MATCH(A61,Financiamento!$A$7:$A$106,0))="","",INDEX(Financiamento!$N$7:$N$106,MATCH(A61,Financiamento!$A$7:$A$106,0))))</f>
        <v/>
      </c>
      <c r="H61" s="35" t="str">
        <f>IF(NOT(Intervencoes!B61&lt;&gt;""),"",IF(INDEX(Financiamento!$Q$7:$Q$106,MATCH(A61,Financiamento!$A$7:$A$106,0))="","",INDEX(Financiamento!$Q$7:$Q$106,MATCH(A61,Financiamento!$A$7:$A$106,0))))</f>
        <v/>
      </c>
      <c r="I61" s="35" t="str">
        <f>IF(NOT(Intervencoes!B61&lt;&gt;""),"",IF(INDEX(Analise!$K$7:$K$106,MATCH(A61,Analise!$A$7:$A$106,0))="","",INDEX(Analise!$K$7:$K$106,MATCH(A61,Analise!$A$7:$A$106,0))))</f>
        <v/>
      </c>
      <c r="J61" s="37" t="str">
        <f>IF(NOT(Intervencoes!B61&lt;&gt;""),"",IF(INDEX(Analise!$S$7:$S$106,MATCH(A61,Analise!$A$7:$A$106,0))="","",INDEX(Analise!$S$7:$S$106,MATCH(A61,Analise!$A$7:$A$106,0))))</f>
        <v/>
      </c>
    </row>
    <row r="62" spans="1:10" ht="34.950000000000003" customHeight="1">
      <c r="A62" s="8" t="str">
        <f>IF(NOT(Intervencoes!B62&lt;&gt;""),"",IF(Intervencoes!A62="","",Intervencoes!A62))</f>
        <v/>
      </c>
      <c r="B62" s="8" t="str">
        <f>IF(NOT(Intervencoes!B62&lt;&gt;""),"",IF(Intervencoes!B62="","",Intervencoes!B62))</f>
        <v/>
      </c>
      <c r="C62" s="37" t="str">
        <f>IF(NOT(Intervencoes!B62&lt;&gt;""),"",IF(INDEX(Financiamento!$H$7:$H$106,MATCH(A62,Financiamento!$A$7:$A$106,0))="","",INDEX(Financiamento!$H$7:$H$106,MATCH(A62,Financiamento!$A$7:$A$106,0))))</f>
        <v/>
      </c>
      <c r="D62" s="37" t="str">
        <f>IF(NOT(Intervencoes!B62&lt;&gt;""),"",IF(INDEX(Financiamento!$J$7:$J$106,MATCH(A62,Financiamento!$A$7:$A$106,0))="","",INDEX(Financiamento!$J$7:$J$106,MATCH(A62,Financiamento!$A$7:$A$106,0))))</f>
        <v/>
      </c>
      <c r="E62" s="37" t="str">
        <f>IF(NOT(Intervencoes!B62&lt;&gt;""),"",IF(INDEX(Financiamento!$L$7:$L$106,MATCH(A62,Financiamento!$A$7:$A$106,0))="","",INDEX(Financiamento!$L$7:$L$106,MATCH(A62,Financiamento!$A$7:$A$106,0))))</f>
        <v/>
      </c>
      <c r="F62" s="37" t="str">
        <f>IF(NOT(Intervencoes!B62&lt;&gt;""),"",IF(INDEX(Financiamento!$M$7:$M$106,MATCH(A62,Financiamento!$A$7:$A$106,0))="","",INDEX(Financiamento!$M$7:$M$106,MATCH(A62,Financiamento!$A$7:$A$106,0))))</f>
        <v/>
      </c>
      <c r="G62" s="37" t="str">
        <f>IF(NOT(Intervencoes!B62&lt;&gt;""),"",IF(INDEX(Financiamento!$N$7:$N$106,MATCH(A62,Financiamento!$A$7:$A$106,0))="","",INDEX(Financiamento!$N$7:$N$106,MATCH(A62,Financiamento!$A$7:$A$106,0))))</f>
        <v/>
      </c>
      <c r="H62" s="35" t="str">
        <f>IF(NOT(Intervencoes!B62&lt;&gt;""),"",IF(INDEX(Financiamento!$Q$7:$Q$106,MATCH(A62,Financiamento!$A$7:$A$106,0))="","",INDEX(Financiamento!$Q$7:$Q$106,MATCH(A62,Financiamento!$A$7:$A$106,0))))</f>
        <v/>
      </c>
      <c r="I62" s="35" t="str">
        <f>IF(NOT(Intervencoes!B62&lt;&gt;""),"",IF(INDEX(Analise!$K$7:$K$106,MATCH(A62,Analise!$A$7:$A$106,0))="","",INDEX(Analise!$K$7:$K$106,MATCH(A62,Analise!$A$7:$A$106,0))))</f>
        <v/>
      </c>
      <c r="J62" s="37" t="str">
        <f>IF(NOT(Intervencoes!B62&lt;&gt;""),"",IF(INDEX(Analise!$S$7:$S$106,MATCH(A62,Analise!$A$7:$A$106,0))="","",INDEX(Analise!$S$7:$S$106,MATCH(A62,Analise!$A$7:$A$106,0))))</f>
        <v/>
      </c>
    </row>
    <row r="63" spans="1:10" ht="34.950000000000003" customHeight="1">
      <c r="A63" s="8" t="str">
        <f>IF(NOT(Intervencoes!B63&lt;&gt;""),"",IF(Intervencoes!A63="","",Intervencoes!A63))</f>
        <v/>
      </c>
      <c r="B63" s="8" t="str">
        <f>IF(NOT(Intervencoes!B63&lt;&gt;""),"",IF(Intervencoes!B63="","",Intervencoes!B63))</f>
        <v/>
      </c>
      <c r="C63" s="37" t="str">
        <f>IF(NOT(Intervencoes!B63&lt;&gt;""),"",IF(INDEX(Financiamento!$H$7:$H$106,MATCH(A63,Financiamento!$A$7:$A$106,0))="","",INDEX(Financiamento!$H$7:$H$106,MATCH(A63,Financiamento!$A$7:$A$106,0))))</f>
        <v/>
      </c>
      <c r="D63" s="37" t="str">
        <f>IF(NOT(Intervencoes!B63&lt;&gt;""),"",IF(INDEX(Financiamento!$J$7:$J$106,MATCH(A63,Financiamento!$A$7:$A$106,0))="","",INDEX(Financiamento!$J$7:$J$106,MATCH(A63,Financiamento!$A$7:$A$106,0))))</f>
        <v/>
      </c>
      <c r="E63" s="37" t="str">
        <f>IF(NOT(Intervencoes!B63&lt;&gt;""),"",IF(INDEX(Financiamento!$L$7:$L$106,MATCH(A63,Financiamento!$A$7:$A$106,0))="","",INDEX(Financiamento!$L$7:$L$106,MATCH(A63,Financiamento!$A$7:$A$106,0))))</f>
        <v/>
      </c>
      <c r="F63" s="37" t="str">
        <f>IF(NOT(Intervencoes!B63&lt;&gt;""),"",IF(INDEX(Financiamento!$M$7:$M$106,MATCH(A63,Financiamento!$A$7:$A$106,0))="","",INDEX(Financiamento!$M$7:$M$106,MATCH(A63,Financiamento!$A$7:$A$106,0))))</f>
        <v/>
      </c>
      <c r="G63" s="37" t="str">
        <f>IF(NOT(Intervencoes!B63&lt;&gt;""),"",IF(INDEX(Financiamento!$N$7:$N$106,MATCH(A63,Financiamento!$A$7:$A$106,0))="","",INDEX(Financiamento!$N$7:$N$106,MATCH(A63,Financiamento!$A$7:$A$106,0))))</f>
        <v/>
      </c>
      <c r="H63" s="35" t="str">
        <f>IF(NOT(Intervencoes!B63&lt;&gt;""),"",IF(INDEX(Financiamento!$Q$7:$Q$106,MATCH(A63,Financiamento!$A$7:$A$106,0))="","",INDEX(Financiamento!$Q$7:$Q$106,MATCH(A63,Financiamento!$A$7:$A$106,0))))</f>
        <v/>
      </c>
      <c r="I63" s="35" t="str">
        <f>IF(NOT(Intervencoes!B63&lt;&gt;""),"",IF(INDEX(Analise!$K$7:$K$106,MATCH(A63,Analise!$A$7:$A$106,0))="","",INDEX(Analise!$K$7:$K$106,MATCH(A63,Analise!$A$7:$A$106,0))))</f>
        <v/>
      </c>
      <c r="J63" s="37" t="str">
        <f>IF(NOT(Intervencoes!B63&lt;&gt;""),"",IF(INDEX(Analise!$S$7:$S$106,MATCH(A63,Analise!$A$7:$A$106,0))="","",INDEX(Analise!$S$7:$S$106,MATCH(A63,Analise!$A$7:$A$106,0))))</f>
        <v/>
      </c>
    </row>
    <row r="64" spans="1:10" ht="34.950000000000003" customHeight="1">
      <c r="A64" s="8" t="str">
        <f>IF(NOT(Intervencoes!B64&lt;&gt;""),"",IF(Intervencoes!A64="","",Intervencoes!A64))</f>
        <v/>
      </c>
      <c r="B64" s="8" t="str">
        <f>IF(NOT(Intervencoes!B64&lt;&gt;""),"",IF(Intervencoes!B64="","",Intervencoes!B64))</f>
        <v/>
      </c>
      <c r="C64" s="37" t="str">
        <f>IF(NOT(Intervencoes!B64&lt;&gt;""),"",IF(INDEX(Financiamento!$H$7:$H$106,MATCH(A64,Financiamento!$A$7:$A$106,0))="","",INDEX(Financiamento!$H$7:$H$106,MATCH(A64,Financiamento!$A$7:$A$106,0))))</f>
        <v/>
      </c>
      <c r="D64" s="37" t="str">
        <f>IF(NOT(Intervencoes!B64&lt;&gt;""),"",IF(INDEX(Financiamento!$J$7:$J$106,MATCH(A64,Financiamento!$A$7:$A$106,0))="","",INDEX(Financiamento!$J$7:$J$106,MATCH(A64,Financiamento!$A$7:$A$106,0))))</f>
        <v/>
      </c>
      <c r="E64" s="37" t="str">
        <f>IF(NOT(Intervencoes!B64&lt;&gt;""),"",IF(INDEX(Financiamento!$L$7:$L$106,MATCH(A64,Financiamento!$A$7:$A$106,0))="","",INDEX(Financiamento!$L$7:$L$106,MATCH(A64,Financiamento!$A$7:$A$106,0))))</f>
        <v/>
      </c>
      <c r="F64" s="37" t="str">
        <f>IF(NOT(Intervencoes!B64&lt;&gt;""),"",IF(INDEX(Financiamento!$M$7:$M$106,MATCH(A64,Financiamento!$A$7:$A$106,0))="","",INDEX(Financiamento!$M$7:$M$106,MATCH(A64,Financiamento!$A$7:$A$106,0))))</f>
        <v/>
      </c>
      <c r="G64" s="37" t="str">
        <f>IF(NOT(Intervencoes!B64&lt;&gt;""),"",IF(INDEX(Financiamento!$N$7:$N$106,MATCH(A64,Financiamento!$A$7:$A$106,0))="","",INDEX(Financiamento!$N$7:$N$106,MATCH(A64,Financiamento!$A$7:$A$106,0))))</f>
        <v/>
      </c>
      <c r="H64" s="35" t="str">
        <f>IF(NOT(Intervencoes!B64&lt;&gt;""),"",IF(INDEX(Financiamento!$Q$7:$Q$106,MATCH(A64,Financiamento!$A$7:$A$106,0))="","",INDEX(Financiamento!$Q$7:$Q$106,MATCH(A64,Financiamento!$A$7:$A$106,0))))</f>
        <v/>
      </c>
      <c r="I64" s="35" t="str">
        <f>IF(NOT(Intervencoes!B64&lt;&gt;""),"",IF(INDEX(Analise!$K$7:$K$106,MATCH(A64,Analise!$A$7:$A$106,0))="","",INDEX(Analise!$K$7:$K$106,MATCH(A64,Analise!$A$7:$A$106,0))))</f>
        <v/>
      </c>
      <c r="J64" s="37" t="str">
        <f>IF(NOT(Intervencoes!B64&lt;&gt;""),"",IF(INDEX(Analise!$S$7:$S$106,MATCH(A64,Analise!$A$7:$A$106,0))="","",INDEX(Analise!$S$7:$S$106,MATCH(A64,Analise!$A$7:$A$106,0))))</f>
        <v/>
      </c>
    </row>
    <row r="65" spans="1:10" ht="34.950000000000003" customHeight="1">
      <c r="A65" s="8" t="str">
        <f>IF(NOT(Intervencoes!B65&lt;&gt;""),"",IF(Intervencoes!A65="","",Intervencoes!A65))</f>
        <v/>
      </c>
      <c r="B65" s="8" t="str">
        <f>IF(NOT(Intervencoes!B65&lt;&gt;""),"",IF(Intervencoes!B65="","",Intervencoes!B65))</f>
        <v/>
      </c>
      <c r="C65" s="37" t="str">
        <f>IF(NOT(Intervencoes!B65&lt;&gt;""),"",IF(INDEX(Financiamento!$H$7:$H$106,MATCH(A65,Financiamento!$A$7:$A$106,0))="","",INDEX(Financiamento!$H$7:$H$106,MATCH(A65,Financiamento!$A$7:$A$106,0))))</f>
        <v/>
      </c>
      <c r="D65" s="37" t="str">
        <f>IF(NOT(Intervencoes!B65&lt;&gt;""),"",IF(INDEX(Financiamento!$J$7:$J$106,MATCH(A65,Financiamento!$A$7:$A$106,0))="","",INDEX(Financiamento!$J$7:$J$106,MATCH(A65,Financiamento!$A$7:$A$106,0))))</f>
        <v/>
      </c>
      <c r="E65" s="37" t="str">
        <f>IF(NOT(Intervencoes!B65&lt;&gt;""),"",IF(INDEX(Financiamento!$L$7:$L$106,MATCH(A65,Financiamento!$A$7:$A$106,0))="","",INDEX(Financiamento!$L$7:$L$106,MATCH(A65,Financiamento!$A$7:$A$106,0))))</f>
        <v/>
      </c>
      <c r="F65" s="37" t="str">
        <f>IF(NOT(Intervencoes!B65&lt;&gt;""),"",IF(INDEX(Financiamento!$M$7:$M$106,MATCH(A65,Financiamento!$A$7:$A$106,0))="","",INDEX(Financiamento!$M$7:$M$106,MATCH(A65,Financiamento!$A$7:$A$106,0))))</f>
        <v/>
      </c>
      <c r="G65" s="37" t="str">
        <f>IF(NOT(Intervencoes!B65&lt;&gt;""),"",IF(INDEX(Financiamento!$N$7:$N$106,MATCH(A65,Financiamento!$A$7:$A$106,0))="","",INDEX(Financiamento!$N$7:$N$106,MATCH(A65,Financiamento!$A$7:$A$106,0))))</f>
        <v/>
      </c>
      <c r="H65" s="35" t="str">
        <f>IF(NOT(Intervencoes!B65&lt;&gt;""),"",IF(INDEX(Financiamento!$Q$7:$Q$106,MATCH(A65,Financiamento!$A$7:$A$106,0))="","",INDEX(Financiamento!$Q$7:$Q$106,MATCH(A65,Financiamento!$A$7:$A$106,0))))</f>
        <v/>
      </c>
      <c r="I65" s="35" t="str">
        <f>IF(NOT(Intervencoes!B65&lt;&gt;""),"",IF(INDEX(Analise!$K$7:$K$106,MATCH(A65,Analise!$A$7:$A$106,0))="","",INDEX(Analise!$K$7:$K$106,MATCH(A65,Analise!$A$7:$A$106,0))))</f>
        <v/>
      </c>
      <c r="J65" s="37" t="str">
        <f>IF(NOT(Intervencoes!B65&lt;&gt;""),"",IF(INDEX(Analise!$S$7:$S$106,MATCH(A65,Analise!$A$7:$A$106,0))="","",INDEX(Analise!$S$7:$S$106,MATCH(A65,Analise!$A$7:$A$106,0))))</f>
        <v/>
      </c>
    </row>
    <row r="66" spans="1:10" ht="34.950000000000003" customHeight="1">
      <c r="A66" s="8" t="str">
        <f>IF(NOT(Intervencoes!B66&lt;&gt;""),"",IF(Intervencoes!A66="","",Intervencoes!A66))</f>
        <v/>
      </c>
      <c r="B66" s="8" t="str">
        <f>IF(NOT(Intervencoes!B66&lt;&gt;""),"",IF(Intervencoes!B66="","",Intervencoes!B66))</f>
        <v/>
      </c>
      <c r="C66" s="37" t="str">
        <f>IF(NOT(Intervencoes!B66&lt;&gt;""),"",IF(INDEX(Financiamento!$H$7:$H$106,MATCH(A66,Financiamento!$A$7:$A$106,0))="","",INDEX(Financiamento!$H$7:$H$106,MATCH(A66,Financiamento!$A$7:$A$106,0))))</f>
        <v/>
      </c>
      <c r="D66" s="37" t="str">
        <f>IF(NOT(Intervencoes!B66&lt;&gt;""),"",IF(INDEX(Financiamento!$J$7:$J$106,MATCH(A66,Financiamento!$A$7:$A$106,0))="","",INDEX(Financiamento!$J$7:$J$106,MATCH(A66,Financiamento!$A$7:$A$106,0))))</f>
        <v/>
      </c>
      <c r="E66" s="37" t="str">
        <f>IF(NOT(Intervencoes!B66&lt;&gt;""),"",IF(INDEX(Financiamento!$L$7:$L$106,MATCH(A66,Financiamento!$A$7:$A$106,0))="","",INDEX(Financiamento!$L$7:$L$106,MATCH(A66,Financiamento!$A$7:$A$106,0))))</f>
        <v/>
      </c>
      <c r="F66" s="37" t="str">
        <f>IF(NOT(Intervencoes!B66&lt;&gt;""),"",IF(INDEX(Financiamento!$M$7:$M$106,MATCH(A66,Financiamento!$A$7:$A$106,0))="","",INDEX(Financiamento!$M$7:$M$106,MATCH(A66,Financiamento!$A$7:$A$106,0))))</f>
        <v/>
      </c>
      <c r="G66" s="37" t="str">
        <f>IF(NOT(Intervencoes!B66&lt;&gt;""),"",IF(INDEX(Financiamento!$N$7:$N$106,MATCH(A66,Financiamento!$A$7:$A$106,0))="","",INDEX(Financiamento!$N$7:$N$106,MATCH(A66,Financiamento!$A$7:$A$106,0))))</f>
        <v/>
      </c>
      <c r="H66" s="35" t="str">
        <f>IF(NOT(Intervencoes!B66&lt;&gt;""),"",IF(INDEX(Financiamento!$Q$7:$Q$106,MATCH(A66,Financiamento!$A$7:$A$106,0))="","",INDEX(Financiamento!$Q$7:$Q$106,MATCH(A66,Financiamento!$A$7:$A$106,0))))</f>
        <v/>
      </c>
      <c r="I66" s="35" t="str">
        <f>IF(NOT(Intervencoes!B66&lt;&gt;""),"",IF(INDEX(Analise!$K$7:$K$106,MATCH(A66,Analise!$A$7:$A$106,0))="","",INDEX(Analise!$K$7:$K$106,MATCH(A66,Analise!$A$7:$A$106,0))))</f>
        <v/>
      </c>
      <c r="J66" s="37" t="str">
        <f>IF(NOT(Intervencoes!B66&lt;&gt;""),"",IF(INDEX(Analise!$S$7:$S$106,MATCH(A66,Analise!$A$7:$A$106,0))="","",INDEX(Analise!$S$7:$S$106,MATCH(A66,Analise!$A$7:$A$106,0))))</f>
        <v/>
      </c>
    </row>
    <row r="67" spans="1:10" ht="34.950000000000003" customHeight="1">
      <c r="A67" s="8" t="str">
        <f>IF(NOT(Intervencoes!B67&lt;&gt;""),"",IF(Intervencoes!A67="","",Intervencoes!A67))</f>
        <v/>
      </c>
      <c r="B67" s="8" t="str">
        <f>IF(NOT(Intervencoes!B67&lt;&gt;""),"",IF(Intervencoes!B67="","",Intervencoes!B67))</f>
        <v/>
      </c>
      <c r="C67" s="37" t="str">
        <f>IF(NOT(Intervencoes!B67&lt;&gt;""),"",IF(INDEX(Financiamento!$H$7:$H$106,MATCH(A67,Financiamento!$A$7:$A$106,0))="","",INDEX(Financiamento!$H$7:$H$106,MATCH(A67,Financiamento!$A$7:$A$106,0))))</f>
        <v/>
      </c>
      <c r="D67" s="37" t="str">
        <f>IF(NOT(Intervencoes!B67&lt;&gt;""),"",IF(INDEX(Financiamento!$J$7:$J$106,MATCH(A67,Financiamento!$A$7:$A$106,0))="","",INDEX(Financiamento!$J$7:$J$106,MATCH(A67,Financiamento!$A$7:$A$106,0))))</f>
        <v/>
      </c>
      <c r="E67" s="37" t="str">
        <f>IF(NOT(Intervencoes!B67&lt;&gt;""),"",IF(INDEX(Financiamento!$L$7:$L$106,MATCH(A67,Financiamento!$A$7:$A$106,0))="","",INDEX(Financiamento!$L$7:$L$106,MATCH(A67,Financiamento!$A$7:$A$106,0))))</f>
        <v/>
      </c>
      <c r="F67" s="37" t="str">
        <f>IF(NOT(Intervencoes!B67&lt;&gt;""),"",IF(INDEX(Financiamento!$M$7:$M$106,MATCH(A67,Financiamento!$A$7:$A$106,0))="","",INDEX(Financiamento!$M$7:$M$106,MATCH(A67,Financiamento!$A$7:$A$106,0))))</f>
        <v/>
      </c>
      <c r="G67" s="37" t="str">
        <f>IF(NOT(Intervencoes!B67&lt;&gt;""),"",IF(INDEX(Financiamento!$N$7:$N$106,MATCH(A67,Financiamento!$A$7:$A$106,0))="","",INDEX(Financiamento!$N$7:$N$106,MATCH(A67,Financiamento!$A$7:$A$106,0))))</f>
        <v/>
      </c>
      <c r="H67" s="35" t="str">
        <f>IF(NOT(Intervencoes!B67&lt;&gt;""),"",IF(INDEX(Financiamento!$Q$7:$Q$106,MATCH(A67,Financiamento!$A$7:$A$106,0))="","",INDEX(Financiamento!$Q$7:$Q$106,MATCH(A67,Financiamento!$A$7:$A$106,0))))</f>
        <v/>
      </c>
      <c r="I67" s="35" t="str">
        <f>IF(NOT(Intervencoes!B67&lt;&gt;""),"",IF(INDEX(Analise!$K$7:$K$106,MATCH(A67,Analise!$A$7:$A$106,0))="","",INDEX(Analise!$K$7:$K$106,MATCH(A67,Analise!$A$7:$A$106,0))))</f>
        <v/>
      </c>
      <c r="J67" s="37" t="str">
        <f>IF(NOT(Intervencoes!B67&lt;&gt;""),"",IF(INDEX(Analise!$S$7:$S$106,MATCH(A67,Analise!$A$7:$A$106,0))="","",INDEX(Analise!$S$7:$S$106,MATCH(A67,Analise!$A$7:$A$106,0))))</f>
        <v/>
      </c>
    </row>
    <row r="68" spans="1:10" ht="34.950000000000003" customHeight="1">
      <c r="A68" s="8" t="str">
        <f>IF(NOT(Intervencoes!B68&lt;&gt;""),"",IF(Intervencoes!A68="","",Intervencoes!A68))</f>
        <v/>
      </c>
      <c r="B68" s="8" t="str">
        <f>IF(NOT(Intervencoes!B68&lt;&gt;""),"",IF(Intervencoes!B68="","",Intervencoes!B68))</f>
        <v/>
      </c>
      <c r="C68" s="37" t="str">
        <f>IF(NOT(Intervencoes!B68&lt;&gt;""),"",IF(INDEX(Financiamento!$H$7:$H$106,MATCH(A68,Financiamento!$A$7:$A$106,0))="","",INDEX(Financiamento!$H$7:$H$106,MATCH(A68,Financiamento!$A$7:$A$106,0))))</f>
        <v/>
      </c>
      <c r="D68" s="37" t="str">
        <f>IF(NOT(Intervencoes!B68&lt;&gt;""),"",IF(INDEX(Financiamento!$J$7:$J$106,MATCH(A68,Financiamento!$A$7:$A$106,0))="","",INDEX(Financiamento!$J$7:$J$106,MATCH(A68,Financiamento!$A$7:$A$106,0))))</f>
        <v/>
      </c>
      <c r="E68" s="37" t="str">
        <f>IF(NOT(Intervencoes!B68&lt;&gt;""),"",IF(INDEX(Financiamento!$L$7:$L$106,MATCH(A68,Financiamento!$A$7:$A$106,0))="","",INDEX(Financiamento!$L$7:$L$106,MATCH(A68,Financiamento!$A$7:$A$106,0))))</f>
        <v/>
      </c>
      <c r="F68" s="37" t="str">
        <f>IF(NOT(Intervencoes!B68&lt;&gt;""),"",IF(INDEX(Financiamento!$M$7:$M$106,MATCH(A68,Financiamento!$A$7:$A$106,0))="","",INDEX(Financiamento!$M$7:$M$106,MATCH(A68,Financiamento!$A$7:$A$106,0))))</f>
        <v/>
      </c>
      <c r="G68" s="37" t="str">
        <f>IF(NOT(Intervencoes!B68&lt;&gt;""),"",IF(INDEX(Financiamento!$N$7:$N$106,MATCH(A68,Financiamento!$A$7:$A$106,0))="","",INDEX(Financiamento!$N$7:$N$106,MATCH(A68,Financiamento!$A$7:$A$106,0))))</f>
        <v/>
      </c>
      <c r="H68" s="35" t="str">
        <f>IF(NOT(Intervencoes!B68&lt;&gt;""),"",IF(INDEX(Financiamento!$Q$7:$Q$106,MATCH(A68,Financiamento!$A$7:$A$106,0))="","",INDEX(Financiamento!$Q$7:$Q$106,MATCH(A68,Financiamento!$A$7:$A$106,0))))</f>
        <v/>
      </c>
      <c r="I68" s="35" t="str">
        <f>IF(NOT(Intervencoes!B68&lt;&gt;""),"",IF(INDEX(Analise!$K$7:$K$106,MATCH(A68,Analise!$A$7:$A$106,0))="","",INDEX(Analise!$K$7:$K$106,MATCH(A68,Analise!$A$7:$A$106,0))))</f>
        <v/>
      </c>
      <c r="J68" s="37" t="str">
        <f>IF(NOT(Intervencoes!B68&lt;&gt;""),"",IF(INDEX(Analise!$S$7:$S$106,MATCH(A68,Analise!$A$7:$A$106,0))="","",INDEX(Analise!$S$7:$S$106,MATCH(A68,Analise!$A$7:$A$106,0))))</f>
        <v/>
      </c>
    </row>
    <row r="69" spans="1:10" ht="34.950000000000003" customHeight="1">
      <c r="A69" s="8" t="str">
        <f>IF(NOT(Intervencoes!B69&lt;&gt;""),"",IF(Intervencoes!A69="","",Intervencoes!A69))</f>
        <v/>
      </c>
      <c r="B69" s="8" t="str">
        <f>IF(NOT(Intervencoes!B69&lt;&gt;""),"",IF(Intervencoes!B69="","",Intervencoes!B69))</f>
        <v/>
      </c>
      <c r="C69" s="37" t="str">
        <f>IF(NOT(Intervencoes!B69&lt;&gt;""),"",IF(INDEX(Financiamento!$H$7:$H$106,MATCH(A69,Financiamento!$A$7:$A$106,0))="","",INDEX(Financiamento!$H$7:$H$106,MATCH(A69,Financiamento!$A$7:$A$106,0))))</f>
        <v/>
      </c>
      <c r="D69" s="37" t="str">
        <f>IF(NOT(Intervencoes!B69&lt;&gt;""),"",IF(INDEX(Financiamento!$J$7:$J$106,MATCH(A69,Financiamento!$A$7:$A$106,0))="","",INDEX(Financiamento!$J$7:$J$106,MATCH(A69,Financiamento!$A$7:$A$106,0))))</f>
        <v/>
      </c>
      <c r="E69" s="37" t="str">
        <f>IF(NOT(Intervencoes!B69&lt;&gt;""),"",IF(INDEX(Financiamento!$L$7:$L$106,MATCH(A69,Financiamento!$A$7:$A$106,0))="","",INDEX(Financiamento!$L$7:$L$106,MATCH(A69,Financiamento!$A$7:$A$106,0))))</f>
        <v/>
      </c>
      <c r="F69" s="37" t="str">
        <f>IF(NOT(Intervencoes!B69&lt;&gt;""),"",IF(INDEX(Financiamento!$M$7:$M$106,MATCH(A69,Financiamento!$A$7:$A$106,0))="","",INDEX(Financiamento!$M$7:$M$106,MATCH(A69,Financiamento!$A$7:$A$106,0))))</f>
        <v/>
      </c>
      <c r="G69" s="37" t="str">
        <f>IF(NOT(Intervencoes!B69&lt;&gt;""),"",IF(INDEX(Financiamento!$N$7:$N$106,MATCH(A69,Financiamento!$A$7:$A$106,0))="","",INDEX(Financiamento!$N$7:$N$106,MATCH(A69,Financiamento!$A$7:$A$106,0))))</f>
        <v/>
      </c>
      <c r="H69" s="35" t="str">
        <f>IF(NOT(Intervencoes!B69&lt;&gt;""),"",IF(INDEX(Financiamento!$Q$7:$Q$106,MATCH(A69,Financiamento!$A$7:$A$106,0))="","",INDEX(Financiamento!$Q$7:$Q$106,MATCH(A69,Financiamento!$A$7:$A$106,0))))</f>
        <v/>
      </c>
      <c r="I69" s="35" t="str">
        <f>IF(NOT(Intervencoes!B69&lt;&gt;""),"",IF(INDEX(Analise!$K$7:$K$106,MATCH(A69,Analise!$A$7:$A$106,0))="","",INDEX(Analise!$K$7:$K$106,MATCH(A69,Analise!$A$7:$A$106,0))))</f>
        <v/>
      </c>
      <c r="J69" s="37" t="str">
        <f>IF(NOT(Intervencoes!B69&lt;&gt;""),"",IF(INDEX(Analise!$S$7:$S$106,MATCH(A69,Analise!$A$7:$A$106,0))="","",INDEX(Analise!$S$7:$S$106,MATCH(A69,Analise!$A$7:$A$106,0))))</f>
        <v/>
      </c>
    </row>
    <row r="70" spans="1:10" ht="34.950000000000003" customHeight="1">
      <c r="A70" s="8" t="str">
        <f>IF(NOT(Intervencoes!B70&lt;&gt;""),"",IF(Intervencoes!A70="","",Intervencoes!A70))</f>
        <v/>
      </c>
      <c r="B70" s="8" t="str">
        <f>IF(NOT(Intervencoes!B70&lt;&gt;""),"",IF(Intervencoes!B70="","",Intervencoes!B70))</f>
        <v/>
      </c>
      <c r="C70" s="37" t="str">
        <f>IF(NOT(Intervencoes!B70&lt;&gt;""),"",IF(INDEX(Financiamento!$H$7:$H$106,MATCH(A70,Financiamento!$A$7:$A$106,0))="","",INDEX(Financiamento!$H$7:$H$106,MATCH(A70,Financiamento!$A$7:$A$106,0))))</f>
        <v/>
      </c>
      <c r="D70" s="37" t="str">
        <f>IF(NOT(Intervencoes!B70&lt;&gt;""),"",IF(INDEX(Financiamento!$J$7:$J$106,MATCH(A70,Financiamento!$A$7:$A$106,0))="","",INDEX(Financiamento!$J$7:$J$106,MATCH(A70,Financiamento!$A$7:$A$106,0))))</f>
        <v/>
      </c>
      <c r="E70" s="37" t="str">
        <f>IF(NOT(Intervencoes!B70&lt;&gt;""),"",IF(INDEX(Financiamento!$L$7:$L$106,MATCH(A70,Financiamento!$A$7:$A$106,0))="","",INDEX(Financiamento!$L$7:$L$106,MATCH(A70,Financiamento!$A$7:$A$106,0))))</f>
        <v/>
      </c>
      <c r="F70" s="37" t="str">
        <f>IF(NOT(Intervencoes!B70&lt;&gt;""),"",IF(INDEX(Financiamento!$M$7:$M$106,MATCH(A70,Financiamento!$A$7:$A$106,0))="","",INDEX(Financiamento!$M$7:$M$106,MATCH(A70,Financiamento!$A$7:$A$106,0))))</f>
        <v/>
      </c>
      <c r="G70" s="37" t="str">
        <f>IF(NOT(Intervencoes!B70&lt;&gt;""),"",IF(INDEX(Financiamento!$N$7:$N$106,MATCH(A70,Financiamento!$A$7:$A$106,0))="","",INDEX(Financiamento!$N$7:$N$106,MATCH(A70,Financiamento!$A$7:$A$106,0))))</f>
        <v/>
      </c>
      <c r="H70" s="35" t="str">
        <f>IF(NOT(Intervencoes!B70&lt;&gt;""),"",IF(INDEX(Financiamento!$Q$7:$Q$106,MATCH(A70,Financiamento!$A$7:$A$106,0))="","",INDEX(Financiamento!$Q$7:$Q$106,MATCH(A70,Financiamento!$A$7:$A$106,0))))</f>
        <v/>
      </c>
      <c r="I70" s="35" t="str">
        <f>IF(NOT(Intervencoes!B70&lt;&gt;""),"",IF(INDEX(Analise!$K$7:$K$106,MATCH(A70,Analise!$A$7:$A$106,0))="","",INDEX(Analise!$K$7:$K$106,MATCH(A70,Analise!$A$7:$A$106,0))))</f>
        <v/>
      </c>
      <c r="J70" s="37" t="str">
        <f>IF(NOT(Intervencoes!B70&lt;&gt;""),"",IF(INDEX(Analise!$S$7:$S$106,MATCH(A70,Analise!$A$7:$A$106,0))="","",INDEX(Analise!$S$7:$S$106,MATCH(A70,Analise!$A$7:$A$106,0))))</f>
        <v/>
      </c>
    </row>
    <row r="71" spans="1:10" ht="34.950000000000003" customHeight="1">
      <c r="A71" s="8" t="str">
        <f>IF(NOT(Intervencoes!B71&lt;&gt;""),"",IF(Intervencoes!A71="","",Intervencoes!A71))</f>
        <v/>
      </c>
      <c r="B71" s="8" t="str">
        <f>IF(NOT(Intervencoes!B71&lt;&gt;""),"",IF(Intervencoes!B71="","",Intervencoes!B71))</f>
        <v/>
      </c>
      <c r="C71" s="37" t="str">
        <f>IF(NOT(Intervencoes!B71&lt;&gt;""),"",IF(INDEX(Financiamento!$H$7:$H$106,MATCH(A71,Financiamento!$A$7:$A$106,0))="","",INDEX(Financiamento!$H$7:$H$106,MATCH(A71,Financiamento!$A$7:$A$106,0))))</f>
        <v/>
      </c>
      <c r="D71" s="37" t="str">
        <f>IF(NOT(Intervencoes!B71&lt;&gt;""),"",IF(INDEX(Financiamento!$J$7:$J$106,MATCH(A71,Financiamento!$A$7:$A$106,0))="","",INDEX(Financiamento!$J$7:$J$106,MATCH(A71,Financiamento!$A$7:$A$106,0))))</f>
        <v/>
      </c>
      <c r="E71" s="37" t="str">
        <f>IF(NOT(Intervencoes!B71&lt;&gt;""),"",IF(INDEX(Financiamento!$L$7:$L$106,MATCH(A71,Financiamento!$A$7:$A$106,0))="","",INDEX(Financiamento!$L$7:$L$106,MATCH(A71,Financiamento!$A$7:$A$106,0))))</f>
        <v/>
      </c>
      <c r="F71" s="37" t="str">
        <f>IF(NOT(Intervencoes!B71&lt;&gt;""),"",IF(INDEX(Financiamento!$M$7:$M$106,MATCH(A71,Financiamento!$A$7:$A$106,0))="","",INDEX(Financiamento!$M$7:$M$106,MATCH(A71,Financiamento!$A$7:$A$106,0))))</f>
        <v/>
      </c>
      <c r="G71" s="37" t="str">
        <f>IF(NOT(Intervencoes!B71&lt;&gt;""),"",IF(INDEX(Financiamento!$N$7:$N$106,MATCH(A71,Financiamento!$A$7:$A$106,0))="","",INDEX(Financiamento!$N$7:$N$106,MATCH(A71,Financiamento!$A$7:$A$106,0))))</f>
        <v/>
      </c>
      <c r="H71" s="35" t="str">
        <f>IF(NOT(Intervencoes!B71&lt;&gt;""),"",IF(INDEX(Financiamento!$Q$7:$Q$106,MATCH(A71,Financiamento!$A$7:$A$106,0))="","",INDEX(Financiamento!$Q$7:$Q$106,MATCH(A71,Financiamento!$A$7:$A$106,0))))</f>
        <v/>
      </c>
      <c r="I71" s="35" t="str">
        <f>IF(NOT(Intervencoes!B71&lt;&gt;""),"",IF(INDEX(Analise!$K$7:$K$106,MATCH(A71,Analise!$A$7:$A$106,0))="","",INDEX(Analise!$K$7:$K$106,MATCH(A71,Analise!$A$7:$A$106,0))))</f>
        <v/>
      </c>
      <c r="J71" s="37" t="str">
        <f>IF(NOT(Intervencoes!B71&lt;&gt;""),"",IF(INDEX(Analise!$S$7:$S$106,MATCH(A71,Analise!$A$7:$A$106,0))="","",INDEX(Analise!$S$7:$S$106,MATCH(A71,Analise!$A$7:$A$106,0))))</f>
        <v/>
      </c>
    </row>
    <row r="72" spans="1:10" ht="34.950000000000003" customHeight="1">
      <c r="A72" s="8" t="str">
        <f>IF(NOT(Intervencoes!B72&lt;&gt;""),"",IF(Intervencoes!A72="","",Intervencoes!A72))</f>
        <v/>
      </c>
      <c r="B72" s="8" t="str">
        <f>IF(NOT(Intervencoes!B72&lt;&gt;""),"",IF(Intervencoes!B72="","",Intervencoes!B72))</f>
        <v/>
      </c>
      <c r="C72" s="37" t="str">
        <f>IF(NOT(Intervencoes!B72&lt;&gt;""),"",IF(INDEX(Financiamento!$H$7:$H$106,MATCH(A72,Financiamento!$A$7:$A$106,0))="","",INDEX(Financiamento!$H$7:$H$106,MATCH(A72,Financiamento!$A$7:$A$106,0))))</f>
        <v/>
      </c>
      <c r="D72" s="37" t="str">
        <f>IF(NOT(Intervencoes!B72&lt;&gt;""),"",IF(INDEX(Financiamento!$J$7:$J$106,MATCH(A72,Financiamento!$A$7:$A$106,0))="","",INDEX(Financiamento!$J$7:$J$106,MATCH(A72,Financiamento!$A$7:$A$106,0))))</f>
        <v/>
      </c>
      <c r="E72" s="37" t="str">
        <f>IF(NOT(Intervencoes!B72&lt;&gt;""),"",IF(INDEX(Financiamento!$L$7:$L$106,MATCH(A72,Financiamento!$A$7:$A$106,0))="","",INDEX(Financiamento!$L$7:$L$106,MATCH(A72,Financiamento!$A$7:$A$106,0))))</f>
        <v/>
      </c>
      <c r="F72" s="37" t="str">
        <f>IF(NOT(Intervencoes!B72&lt;&gt;""),"",IF(INDEX(Financiamento!$M$7:$M$106,MATCH(A72,Financiamento!$A$7:$A$106,0))="","",INDEX(Financiamento!$M$7:$M$106,MATCH(A72,Financiamento!$A$7:$A$106,0))))</f>
        <v/>
      </c>
      <c r="G72" s="37" t="str">
        <f>IF(NOT(Intervencoes!B72&lt;&gt;""),"",IF(INDEX(Financiamento!$N$7:$N$106,MATCH(A72,Financiamento!$A$7:$A$106,0))="","",INDEX(Financiamento!$N$7:$N$106,MATCH(A72,Financiamento!$A$7:$A$106,0))))</f>
        <v/>
      </c>
      <c r="H72" s="35" t="str">
        <f>IF(NOT(Intervencoes!B72&lt;&gt;""),"",IF(INDEX(Financiamento!$Q$7:$Q$106,MATCH(A72,Financiamento!$A$7:$A$106,0))="","",INDEX(Financiamento!$Q$7:$Q$106,MATCH(A72,Financiamento!$A$7:$A$106,0))))</f>
        <v/>
      </c>
      <c r="I72" s="35" t="str">
        <f>IF(NOT(Intervencoes!B72&lt;&gt;""),"",IF(INDEX(Analise!$K$7:$K$106,MATCH(A72,Analise!$A$7:$A$106,0))="","",INDEX(Analise!$K$7:$K$106,MATCH(A72,Analise!$A$7:$A$106,0))))</f>
        <v/>
      </c>
      <c r="J72" s="37" t="str">
        <f>IF(NOT(Intervencoes!B72&lt;&gt;""),"",IF(INDEX(Analise!$S$7:$S$106,MATCH(A72,Analise!$A$7:$A$106,0))="","",INDEX(Analise!$S$7:$S$106,MATCH(A72,Analise!$A$7:$A$106,0))))</f>
        <v/>
      </c>
    </row>
    <row r="73" spans="1:10" ht="34.950000000000003" customHeight="1">
      <c r="A73" s="8" t="str">
        <f>IF(NOT(Intervencoes!B73&lt;&gt;""),"",IF(Intervencoes!A73="","",Intervencoes!A73))</f>
        <v/>
      </c>
      <c r="B73" s="8" t="str">
        <f>IF(NOT(Intervencoes!B73&lt;&gt;""),"",IF(Intervencoes!B73="","",Intervencoes!B73))</f>
        <v/>
      </c>
      <c r="C73" s="37" t="str">
        <f>IF(NOT(Intervencoes!B73&lt;&gt;""),"",IF(INDEX(Financiamento!$H$7:$H$106,MATCH(A73,Financiamento!$A$7:$A$106,0))="","",INDEX(Financiamento!$H$7:$H$106,MATCH(A73,Financiamento!$A$7:$A$106,0))))</f>
        <v/>
      </c>
      <c r="D73" s="37" t="str">
        <f>IF(NOT(Intervencoes!B73&lt;&gt;""),"",IF(INDEX(Financiamento!$J$7:$J$106,MATCH(A73,Financiamento!$A$7:$A$106,0))="","",INDEX(Financiamento!$J$7:$J$106,MATCH(A73,Financiamento!$A$7:$A$106,0))))</f>
        <v/>
      </c>
      <c r="E73" s="37" t="str">
        <f>IF(NOT(Intervencoes!B73&lt;&gt;""),"",IF(INDEX(Financiamento!$L$7:$L$106,MATCH(A73,Financiamento!$A$7:$A$106,0))="","",INDEX(Financiamento!$L$7:$L$106,MATCH(A73,Financiamento!$A$7:$A$106,0))))</f>
        <v/>
      </c>
      <c r="F73" s="37" t="str">
        <f>IF(NOT(Intervencoes!B73&lt;&gt;""),"",IF(INDEX(Financiamento!$M$7:$M$106,MATCH(A73,Financiamento!$A$7:$A$106,0))="","",INDEX(Financiamento!$M$7:$M$106,MATCH(A73,Financiamento!$A$7:$A$106,0))))</f>
        <v/>
      </c>
      <c r="G73" s="37" t="str">
        <f>IF(NOT(Intervencoes!B73&lt;&gt;""),"",IF(INDEX(Financiamento!$N$7:$N$106,MATCH(A73,Financiamento!$A$7:$A$106,0))="","",INDEX(Financiamento!$N$7:$N$106,MATCH(A73,Financiamento!$A$7:$A$106,0))))</f>
        <v/>
      </c>
      <c r="H73" s="35" t="str">
        <f>IF(NOT(Intervencoes!B73&lt;&gt;""),"",IF(INDEX(Financiamento!$Q$7:$Q$106,MATCH(A73,Financiamento!$A$7:$A$106,0))="","",INDEX(Financiamento!$Q$7:$Q$106,MATCH(A73,Financiamento!$A$7:$A$106,0))))</f>
        <v/>
      </c>
      <c r="I73" s="35" t="str">
        <f>IF(NOT(Intervencoes!B73&lt;&gt;""),"",IF(INDEX(Analise!$K$7:$K$106,MATCH(A73,Analise!$A$7:$A$106,0))="","",INDEX(Analise!$K$7:$K$106,MATCH(A73,Analise!$A$7:$A$106,0))))</f>
        <v/>
      </c>
      <c r="J73" s="37" t="str">
        <f>IF(NOT(Intervencoes!B73&lt;&gt;""),"",IF(INDEX(Analise!$S$7:$S$106,MATCH(A73,Analise!$A$7:$A$106,0))="","",INDEX(Analise!$S$7:$S$106,MATCH(A73,Analise!$A$7:$A$106,0))))</f>
        <v/>
      </c>
    </row>
    <row r="74" spans="1:10" ht="34.950000000000003" customHeight="1">
      <c r="A74" s="8" t="str">
        <f>IF(NOT(Intervencoes!B74&lt;&gt;""),"",IF(Intervencoes!A74="","",Intervencoes!A74))</f>
        <v/>
      </c>
      <c r="B74" s="8" t="str">
        <f>IF(NOT(Intervencoes!B74&lt;&gt;""),"",IF(Intervencoes!B74="","",Intervencoes!B74))</f>
        <v/>
      </c>
      <c r="C74" s="37" t="str">
        <f>IF(NOT(Intervencoes!B74&lt;&gt;""),"",IF(INDEX(Financiamento!$H$7:$H$106,MATCH(A74,Financiamento!$A$7:$A$106,0))="","",INDEX(Financiamento!$H$7:$H$106,MATCH(A74,Financiamento!$A$7:$A$106,0))))</f>
        <v/>
      </c>
      <c r="D74" s="37" t="str">
        <f>IF(NOT(Intervencoes!B74&lt;&gt;""),"",IF(INDEX(Financiamento!$J$7:$J$106,MATCH(A74,Financiamento!$A$7:$A$106,0))="","",INDEX(Financiamento!$J$7:$J$106,MATCH(A74,Financiamento!$A$7:$A$106,0))))</f>
        <v/>
      </c>
      <c r="E74" s="37" t="str">
        <f>IF(NOT(Intervencoes!B74&lt;&gt;""),"",IF(INDEX(Financiamento!$L$7:$L$106,MATCH(A74,Financiamento!$A$7:$A$106,0))="","",INDEX(Financiamento!$L$7:$L$106,MATCH(A74,Financiamento!$A$7:$A$106,0))))</f>
        <v/>
      </c>
      <c r="F74" s="37" t="str">
        <f>IF(NOT(Intervencoes!B74&lt;&gt;""),"",IF(INDEX(Financiamento!$M$7:$M$106,MATCH(A74,Financiamento!$A$7:$A$106,0))="","",INDEX(Financiamento!$M$7:$M$106,MATCH(A74,Financiamento!$A$7:$A$106,0))))</f>
        <v/>
      </c>
      <c r="G74" s="37" t="str">
        <f>IF(NOT(Intervencoes!B74&lt;&gt;""),"",IF(INDEX(Financiamento!$N$7:$N$106,MATCH(A74,Financiamento!$A$7:$A$106,0))="","",INDEX(Financiamento!$N$7:$N$106,MATCH(A74,Financiamento!$A$7:$A$106,0))))</f>
        <v/>
      </c>
      <c r="H74" s="35" t="str">
        <f>IF(NOT(Intervencoes!B74&lt;&gt;""),"",IF(INDEX(Financiamento!$Q$7:$Q$106,MATCH(A74,Financiamento!$A$7:$A$106,0))="","",INDEX(Financiamento!$Q$7:$Q$106,MATCH(A74,Financiamento!$A$7:$A$106,0))))</f>
        <v/>
      </c>
      <c r="I74" s="35" t="str">
        <f>IF(NOT(Intervencoes!B74&lt;&gt;""),"",IF(INDEX(Analise!$K$7:$K$106,MATCH(A74,Analise!$A$7:$A$106,0))="","",INDEX(Analise!$K$7:$K$106,MATCH(A74,Analise!$A$7:$A$106,0))))</f>
        <v/>
      </c>
      <c r="J74" s="37" t="str">
        <f>IF(NOT(Intervencoes!B74&lt;&gt;""),"",IF(INDEX(Analise!$S$7:$S$106,MATCH(A74,Analise!$A$7:$A$106,0))="","",INDEX(Analise!$S$7:$S$106,MATCH(A74,Analise!$A$7:$A$106,0))))</f>
        <v/>
      </c>
    </row>
    <row r="75" spans="1:10" ht="34.950000000000003" customHeight="1">
      <c r="A75" s="8" t="str">
        <f>IF(NOT(Intervencoes!B75&lt;&gt;""),"",IF(Intervencoes!A75="","",Intervencoes!A75))</f>
        <v/>
      </c>
      <c r="B75" s="8" t="str">
        <f>IF(NOT(Intervencoes!B75&lt;&gt;""),"",IF(Intervencoes!B75="","",Intervencoes!B75))</f>
        <v/>
      </c>
      <c r="C75" s="37" t="str">
        <f>IF(NOT(Intervencoes!B75&lt;&gt;""),"",IF(INDEX(Financiamento!$H$7:$H$106,MATCH(A75,Financiamento!$A$7:$A$106,0))="","",INDEX(Financiamento!$H$7:$H$106,MATCH(A75,Financiamento!$A$7:$A$106,0))))</f>
        <v/>
      </c>
      <c r="D75" s="37" t="str">
        <f>IF(NOT(Intervencoes!B75&lt;&gt;""),"",IF(INDEX(Financiamento!$J$7:$J$106,MATCH(A75,Financiamento!$A$7:$A$106,0))="","",INDEX(Financiamento!$J$7:$J$106,MATCH(A75,Financiamento!$A$7:$A$106,0))))</f>
        <v/>
      </c>
      <c r="E75" s="37" t="str">
        <f>IF(NOT(Intervencoes!B75&lt;&gt;""),"",IF(INDEX(Financiamento!$L$7:$L$106,MATCH(A75,Financiamento!$A$7:$A$106,0))="","",INDEX(Financiamento!$L$7:$L$106,MATCH(A75,Financiamento!$A$7:$A$106,0))))</f>
        <v/>
      </c>
      <c r="F75" s="37" t="str">
        <f>IF(NOT(Intervencoes!B75&lt;&gt;""),"",IF(INDEX(Financiamento!$M$7:$M$106,MATCH(A75,Financiamento!$A$7:$A$106,0))="","",INDEX(Financiamento!$M$7:$M$106,MATCH(A75,Financiamento!$A$7:$A$106,0))))</f>
        <v/>
      </c>
      <c r="G75" s="37" t="str">
        <f>IF(NOT(Intervencoes!B75&lt;&gt;""),"",IF(INDEX(Financiamento!$N$7:$N$106,MATCH(A75,Financiamento!$A$7:$A$106,0))="","",INDEX(Financiamento!$N$7:$N$106,MATCH(A75,Financiamento!$A$7:$A$106,0))))</f>
        <v/>
      </c>
      <c r="H75" s="35" t="str">
        <f>IF(NOT(Intervencoes!B75&lt;&gt;""),"",IF(INDEX(Financiamento!$Q$7:$Q$106,MATCH(A75,Financiamento!$A$7:$A$106,0))="","",INDEX(Financiamento!$Q$7:$Q$106,MATCH(A75,Financiamento!$A$7:$A$106,0))))</f>
        <v/>
      </c>
      <c r="I75" s="35" t="str">
        <f>IF(NOT(Intervencoes!B75&lt;&gt;""),"",IF(INDEX(Analise!$K$7:$K$106,MATCH(A75,Analise!$A$7:$A$106,0))="","",INDEX(Analise!$K$7:$K$106,MATCH(A75,Analise!$A$7:$A$106,0))))</f>
        <v/>
      </c>
      <c r="J75" s="37" t="str">
        <f>IF(NOT(Intervencoes!B75&lt;&gt;""),"",IF(INDEX(Analise!$S$7:$S$106,MATCH(A75,Analise!$A$7:$A$106,0))="","",INDEX(Analise!$S$7:$S$106,MATCH(A75,Analise!$A$7:$A$106,0))))</f>
        <v/>
      </c>
    </row>
    <row r="76" spans="1:10" ht="34.950000000000003" customHeight="1">
      <c r="A76" s="8" t="str">
        <f>IF(NOT(Intervencoes!B76&lt;&gt;""),"",IF(Intervencoes!A76="","",Intervencoes!A76))</f>
        <v/>
      </c>
      <c r="B76" s="8" t="str">
        <f>IF(NOT(Intervencoes!B76&lt;&gt;""),"",IF(Intervencoes!B76="","",Intervencoes!B76))</f>
        <v/>
      </c>
      <c r="C76" s="37" t="str">
        <f>IF(NOT(Intervencoes!B76&lt;&gt;""),"",IF(INDEX(Financiamento!$H$7:$H$106,MATCH(A76,Financiamento!$A$7:$A$106,0))="","",INDEX(Financiamento!$H$7:$H$106,MATCH(A76,Financiamento!$A$7:$A$106,0))))</f>
        <v/>
      </c>
      <c r="D76" s="37" t="str">
        <f>IF(NOT(Intervencoes!B76&lt;&gt;""),"",IF(INDEX(Financiamento!$J$7:$J$106,MATCH(A76,Financiamento!$A$7:$A$106,0))="","",INDEX(Financiamento!$J$7:$J$106,MATCH(A76,Financiamento!$A$7:$A$106,0))))</f>
        <v/>
      </c>
      <c r="E76" s="37" t="str">
        <f>IF(NOT(Intervencoes!B76&lt;&gt;""),"",IF(INDEX(Financiamento!$L$7:$L$106,MATCH(A76,Financiamento!$A$7:$A$106,0))="","",INDEX(Financiamento!$L$7:$L$106,MATCH(A76,Financiamento!$A$7:$A$106,0))))</f>
        <v/>
      </c>
      <c r="F76" s="37" t="str">
        <f>IF(NOT(Intervencoes!B76&lt;&gt;""),"",IF(INDEX(Financiamento!$M$7:$M$106,MATCH(A76,Financiamento!$A$7:$A$106,0))="","",INDEX(Financiamento!$M$7:$M$106,MATCH(A76,Financiamento!$A$7:$A$106,0))))</f>
        <v/>
      </c>
      <c r="G76" s="37" t="str">
        <f>IF(NOT(Intervencoes!B76&lt;&gt;""),"",IF(INDEX(Financiamento!$N$7:$N$106,MATCH(A76,Financiamento!$A$7:$A$106,0))="","",INDEX(Financiamento!$N$7:$N$106,MATCH(A76,Financiamento!$A$7:$A$106,0))))</f>
        <v/>
      </c>
      <c r="H76" s="35" t="str">
        <f>IF(NOT(Intervencoes!B76&lt;&gt;""),"",IF(INDEX(Financiamento!$Q$7:$Q$106,MATCH(A76,Financiamento!$A$7:$A$106,0))="","",INDEX(Financiamento!$Q$7:$Q$106,MATCH(A76,Financiamento!$A$7:$A$106,0))))</f>
        <v/>
      </c>
      <c r="I76" s="35" t="str">
        <f>IF(NOT(Intervencoes!B76&lt;&gt;""),"",IF(INDEX(Analise!$K$7:$K$106,MATCH(A76,Analise!$A$7:$A$106,0))="","",INDEX(Analise!$K$7:$K$106,MATCH(A76,Analise!$A$7:$A$106,0))))</f>
        <v/>
      </c>
      <c r="J76" s="37" t="str">
        <f>IF(NOT(Intervencoes!B76&lt;&gt;""),"",IF(INDEX(Analise!$S$7:$S$106,MATCH(A76,Analise!$A$7:$A$106,0))="","",INDEX(Analise!$S$7:$S$106,MATCH(A76,Analise!$A$7:$A$106,0))))</f>
        <v/>
      </c>
    </row>
    <row r="77" spans="1:10" ht="34.950000000000003" customHeight="1">
      <c r="A77" s="8" t="str">
        <f>IF(NOT(Intervencoes!B77&lt;&gt;""),"",IF(Intervencoes!A77="","",Intervencoes!A77))</f>
        <v/>
      </c>
      <c r="B77" s="8" t="str">
        <f>IF(NOT(Intervencoes!B77&lt;&gt;""),"",IF(Intervencoes!B77="","",Intervencoes!B77))</f>
        <v/>
      </c>
      <c r="C77" s="37" t="str">
        <f>IF(NOT(Intervencoes!B77&lt;&gt;""),"",IF(INDEX(Financiamento!$H$7:$H$106,MATCH(A77,Financiamento!$A$7:$A$106,0))="","",INDEX(Financiamento!$H$7:$H$106,MATCH(A77,Financiamento!$A$7:$A$106,0))))</f>
        <v/>
      </c>
      <c r="D77" s="37" t="str">
        <f>IF(NOT(Intervencoes!B77&lt;&gt;""),"",IF(INDEX(Financiamento!$J$7:$J$106,MATCH(A77,Financiamento!$A$7:$A$106,0))="","",INDEX(Financiamento!$J$7:$J$106,MATCH(A77,Financiamento!$A$7:$A$106,0))))</f>
        <v/>
      </c>
      <c r="E77" s="37" t="str">
        <f>IF(NOT(Intervencoes!B77&lt;&gt;""),"",IF(INDEX(Financiamento!$L$7:$L$106,MATCH(A77,Financiamento!$A$7:$A$106,0))="","",INDEX(Financiamento!$L$7:$L$106,MATCH(A77,Financiamento!$A$7:$A$106,0))))</f>
        <v/>
      </c>
      <c r="F77" s="37" t="str">
        <f>IF(NOT(Intervencoes!B77&lt;&gt;""),"",IF(INDEX(Financiamento!$M$7:$M$106,MATCH(A77,Financiamento!$A$7:$A$106,0))="","",INDEX(Financiamento!$M$7:$M$106,MATCH(A77,Financiamento!$A$7:$A$106,0))))</f>
        <v/>
      </c>
      <c r="G77" s="37" t="str">
        <f>IF(NOT(Intervencoes!B77&lt;&gt;""),"",IF(INDEX(Financiamento!$N$7:$N$106,MATCH(A77,Financiamento!$A$7:$A$106,0))="","",INDEX(Financiamento!$N$7:$N$106,MATCH(A77,Financiamento!$A$7:$A$106,0))))</f>
        <v/>
      </c>
      <c r="H77" s="35" t="str">
        <f>IF(NOT(Intervencoes!B77&lt;&gt;""),"",IF(INDEX(Financiamento!$Q$7:$Q$106,MATCH(A77,Financiamento!$A$7:$A$106,0))="","",INDEX(Financiamento!$Q$7:$Q$106,MATCH(A77,Financiamento!$A$7:$A$106,0))))</f>
        <v/>
      </c>
      <c r="I77" s="35" t="str">
        <f>IF(NOT(Intervencoes!B77&lt;&gt;""),"",IF(INDEX(Analise!$K$7:$K$106,MATCH(A77,Analise!$A$7:$A$106,0))="","",INDEX(Analise!$K$7:$K$106,MATCH(A77,Analise!$A$7:$A$106,0))))</f>
        <v/>
      </c>
      <c r="J77" s="37" t="str">
        <f>IF(NOT(Intervencoes!B77&lt;&gt;""),"",IF(INDEX(Analise!$S$7:$S$106,MATCH(A77,Analise!$A$7:$A$106,0))="","",INDEX(Analise!$S$7:$S$106,MATCH(A77,Analise!$A$7:$A$106,0))))</f>
        <v/>
      </c>
    </row>
    <row r="78" spans="1:10" ht="34.950000000000003" customHeight="1">
      <c r="A78" s="8" t="str">
        <f>IF(NOT(Intervencoes!B78&lt;&gt;""),"",IF(Intervencoes!A78="","",Intervencoes!A78))</f>
        <v/>
      </c>
      <c r="B78" s="8" t="str">
        <f>IF(NOT(Intervencoes!B78&lt;&gt;""),"",IF(Intervencoes!B78="","",Intervencoes!B78))</f>
        <v/>
      </c>
      <c r="C78" s="37" t="str">
        <f>IF(NOT(Intervencoes!B78&lt;&gt;""),"",IF(INDEX(Financiamento!$H$7:$H$106,MATCH(A78,Financiamento!$A$7:$A$106,0))="","",INDEX(Financiamento!$H$7:$H$106,MATCH(A78,Financiamento!$A$7:$A$106,0))))</f>
        <v/>
      </c>
      <c r="D78" s="37" t="str">
        <f>IF(NOT(Intervencoes!B78&lt;&gt;""),"",IF(INDEX(Financiamento!$J$7:$J$106,MATCH(A78,Financiamento!$A$7:$A$106,0))="","",INDEX(Financiamento!$J$7:$J$106,MATCH(A78,Financiamento!$A$7:$A$106,0))))</f>
        <v/>
      </c>
      <c r="E78" s="37" t="str">
        <f>IF(NOT(Intervencoes!B78&lt;&gt;""),"",IF(INDEX(Financiamento!$L$7:$L$106,MATCH(A78,Financiamento!$A$7:$A$106,0))="","",INDEX(Financiamento!$L$7:$L$106,MATCH(A78,Financiamento!$A$7:$A$106,0))))</f>
        <v/>
      </c>
      <c r="F78" s="37" t="str">
        <f>IF(NOT(Intervencoes!B78&lt;&gt;""),"",IF(INDEX(Financiamento!$M$7:$M$106,MATCH(A78,Financiamento!$A$7:$A$106,0))="","",INDEX(Financiamento!$M$7:$M$106,MATCH(A78,Financiamento!$A$7:$A$106,0))))</f>
        <v/>
      </c>
      <c r="G78" s="37" t="str">
        <f>IF(NOT(Intervencoes!B78&lt;&gt;""),"",IF(INDEX(Financiamento!$N$7:$N$106,MATCH(A78,Financiamento!$A$7:$A$106,0))="","",INDEX(Financiamento!$N$7:$N$106,MATCH(A78,Financiamento!$A$7:$A$106,0))))</f>
        <v/>
      </c>
      <c r="H78" s="35" t="str">
        <f>IF(NOT(Intervencoes!B78&lt;&gt;""),"",IF(INDEX(Financiamento!$Q$7:$Q$106,MATCH(A78,Financiamento!$A$7:$A$106,0))="","",INDEX(Financiamento!$Q$7:$Q$106,MATCH(A78,Financiamento!$A$7:$A$106,0))))</f>
        <v/>
      </c>
      <c r="I78" s="35" t="str">
        <f>IF(NOT(Intervencoes!B78&lt;&gt;""),"",IF(INDEX(Analise!$K$7:$K$106,MATCH(A78,Analise!$A$7:$A$106,0))="","",INDEX(Analise!$K$7:$K$106,MATCH(A78,Analise!$A$7:$A$106,0))))</f>
        <v/>
      </c>
      <c r="J78" s="37" t="str">
        <f>IF(NOT(Intervencoes!B78&lt;&gt;""),"",IF(INDEX(Analise!$S$7:$S$106,MATCH(A78,Analise!$A$7:$A$106,0))="","",INDEX(Analise!$S$7:$S$106,MATCH(A78,Analise!$A$7:$A$106,0))))</f>
        <v/>
      </c>
    </row>
    <row r="79" spans="1:10" ht="34.950000000000003" customHeight="1">
      <c r="A79" s="8" t="str">
        <f>IF(NOT(Intervencoes!B79&lt;&gt;""),"",IF(Intervencoes!A79="","",Intervencoes!A79))</f>
        <v/>
      </c>
      <c r="B79" s="8" t="str">
        <f>IF(NOT(Intervencoes!B79&lt;&gt;""),"",IF(Intervencoes!B79="","",Intervencoes!B79))</f>
        <v/>
      </c>
      <c r="C79" s="37" t="str">
        <f>IF(NOT(Intervencoes!B79&lt;&gt;""),"",IF(INDEX(Financiamento!$H$7:$H$106,MATCH(A79,Financiamento!$A$7:$A$106,0))="","",INDEX(Financiamento!$H$7:$H$106,MATCH(A79,Financiamento!$A$7:$A$106,0))))</f>
        <v/>
      </c>
      <c r="D79" s="37" t="str">
        <f>IF(NOT(Intervencoes!B79&lt;&gt;""),"",IF(INDEX(Financiamento!$J$7:$J$106,MATCH(A79,Financiamento!$A$7:$A$106,0))="","",INDEX(Financiamento!$J$7:$J$106,MATCH(A79,Financiamento!$A$7:$A$106,0))))</f>
        <v/>
      </c>
      <c r="E79" s="37" t="str">
        <f>IF(NOT(Intervencoes!B79&lt;&gt;""),"",IF(INDEX(Financiamento!$L$7:$L$106,MATCH(A79,Financiamento!$A$7:$A$106,0))="","",INDEX(Financiamento!$L$7:$L$106,MATCH(A79,Financiamento!$A$7:$A$106,0))))</f>
        <v/>
      </c>
      <c r="F79" s="37" t="str">
        <f>IF(NOT(Intervencoes!B79&lt;&gt;""),"",IF(INDEX(Financiamento!$M$7:$M$106,MATCH(A79,Financiamento!$A$7:$A$106,0))="","",INDEX(Financiamento!$M$7:$M$106,MATCH(A79,Financiamento!$A$7:$A$106,0))))</f>
        <v/>
      </c>
      <c r="G79" s="37" t="str">
        <f>IF(NOT(Intervencoes!B79&lt;&gt;""),"",IF(INDEX(Financiamento!$N$7:$N$106,MATCH(A79,Financiamento!$A$7:$A$106,0))="","",INDEX(Financiamento!$N$7:$N$106,MATCH(A79,Financiamento!$A$7:$A$106,0))))</f>
        <v/>
      </c>
      <c r="H79" s="35" t="str">
        <f>IF(NOT(Intervencoes!B79&lt;&gt;""),"",IF(INDEX(Financiamento!$Q$7:$Q$106,MATCH(A79,Financiamento!$A$7:$A$106,0))="","",INDEX(Financiamento!$Q$7:$Q$106,MATCH(A79,Financiamento!$A$7:$A$106,0))))</f>
        <v/>
      </c>
      <c r="I79" s="35" t="str">
        <f>IF(NOT(Intervencoes!B79&lt;&gt;""),"",IF(INDEX(Analise!$K$7:$K$106,MATCH(A79,Analise!$A$7:$A$106,0))="","",INDEX(Analise!$K$7:$K$106,MATCH(A79,Analise!$A$7:$A$106,0))))</f>
        <v/>
      </c>
      <c r="J79" s="37" t="str">
        <f>IF(NOT(Intervencoes!B79&lt;&gt;""),"",IF(INDEX(Analise!$S$7:$S$106,MATCH(A79,Analise!$A$7:$A$106,0))="","",INDEX(Analise!$S$7:$S$106,MATCH(A79,Analise!$A$7:$A$106,0))))</f>
        <v/>
      </c>
    </row>
    <row r="80" spans="1:10" ht="34.950000000000003" customHeight="1">
      <c r="A80" s="8" t="str">
        <f>IF(NOT(Intervencoes!B80&lt;&gt;""),"",IF(Intervencoes!A80="","",Intervencoes!A80))</f>
        <v/>
      </c>
      <c r="B80" s="8" t="str">
        <f>IF(NOT(Intervencoes!B80&lt;&gt;""),"",IF(Intervencoes!B80="","",Intervencoes!B80))</f>
        <v/>
      </c>
      <c r="C80" s="37" t="str">
        <f>IF(NOT(Intervencoes!B80&lt;&gt;""),"",IF(INDEX(Financiamento!$H$7:$H$106,MATCH(A80,Financiamento!$A$7:$A$106,0))="","",INDEX(Financiamento!$H$7:$H$106,MATCH(A80,Financiamento!$A$7:$A$106,0))))</f>
        <v/>
      </c>
      <c r="D80" s="37" t="str">
        <f>IF(NOT(Intervencoes!B80&lt;&gt;""),"",IF(INDEX(Financiamento!$J$7:$J$106,MATCH(A80,Financiamento!$A$7:$A$106,0))="","",INDEX(Financiamento!$J$7:$J$106,MATCH(A80,Financiamento!$A$7:$A$106,0))))</f>
        <v/>
      </c>
      <c r="E80" s="37" t="str">
        <f>IF(NOT(Intervencoes!B80&lt;&gt;""),"",IF(INDEX(Financiamento!$L$7:$L$106,MATCH(A80,Financiamento!$A$7:$A$106,0))="","",INDEX(Financiamento!$L$7:$L$106,MATCH(A80,Financiamento!$A$7:$A$106,0))))</f>
        <v/>
      </c>
      <c r="F80" s="37" t="str">
        <f>IF(NOT(Intervencoes!B80&lt;&gt;""),"",IF(INDEX(Financiamento!$M$7:$M$106,MATCH(A80,Financiamento!$A$7:$A$106,0))="","",INDEX(Financiamento!$M$7:$M$106,MATCH(A80,Financiamento!$A$7:$A$106,0))))</f>
        <v/>
      </c>
      <c r="G80" s="37" t="str">
        <f>IF(NOT(Intervencoes!B80&lt;&gt;""),"",IF(INDEX(Financiamento!$N$7:$N$106,MATCH(A80,Financiamento!$A$7:$A$106,0))="","",INDEX(Financiamento!$N$7:$N$106,MATCH(A80,Financiamento!$A$7:$A$106,0))))</f>
        <v/>
      </c>
      <c r="H80" s="35" t="str">
        <f>IF(NOT(Intervencoes!B80&lt;&gt;""),"",IF(INDEX(Financiamento!$Q$7:$Q$106,MATCH(A80,Financiamento!$A$7:$A$106,0))="","",INDEX(Financiamento!$Q$7:$Q$106,MATCH(A80,Financiamento!$A$7:$A$106,0))))</f>
        <v/>
      </c>
      <c r="I80" s="35" t="str">
        <f>IF(NOT(Intervencoes!B80&lt;&gt;""),"",IF(INDEX(Analise!$K$7:$K$106,MATCH(A80,Analise!$A$7:$A$106,0))="","",INDEX(Analise!$K$7:$K$106,MATCH(A80,Analise!$A$7:$A$106,0))))</f>
        <v/>
      </c>
      <c r="J80" s="37" t="str">
        <f>IF(NOT(Intervencoes!B80&lt;&gt;""),"",IF(INDEX(Analise!$S$7:$S$106,MATCH(A80,Analise!$A$7:$A$106,0))="","",INDEX(Analise!$S$7:$S$106,MATCH(A80,Analise!$A$7:$A$106,0))))</f>
        <v/>
      </c>
    </row>
    <row r="81" spans="1:10" ht="34.950000000000003" customHeight="1">
      <c r="A81" s="8" t="str">
        <f>IF(NOT(Intervencoes!B81&lt;&gt;""),"",IF(Intervencoes!A81="","",Intervencoes!A81))</f>
        <v/>
      </c>
      <c r="B81" s="8" t="str">
        <f>IF(NOT(Intervencoes!B81&lt;&gt;""),"",IF(Intervencoes!B81="","",Intervencoes!B81))</f>
        <v/>
      </c>
      <c r="C81" s="37" t="str">
        <f>IF(NOT(Intervencoes!B81&lt;&gt;""),"",IF(INDEX(Financiamento!$H$7:$H$106,MATCH(A81,Financiamento!$A$7:$A$106,0))="","",INDEX(Financiamento!$H$7:$H$106,MATCH(A81,Financiamento!$A$7:$A$106,0))))</f>
        <v/>
      </c>
      <c r="D81" s="37" t="str">
        <f>IF(NOT(Intervencoes!B81&lt;&gt;""),"",IF(INDEX(Financiamento!$J$7:$J$106,MATCH(A81,Financiamento!$A$7:$A$106,0))="","",INDEX(Financiamento!$J$7:$J$106,MATCH(A81,Financiamento!$A$7:$A$106,0))))</f>
        <v/>
      </c>
      <c r="E81" s="37" t="str">
        <f>IF(NOT(Intervencoes!B81&lt;&gt;""),"",IF(INDEX(Financiamento!$L$7:$L$106,MATCH(A81,Financiamento!$A$7:$A$106,0))="","",INDEX(Financiamento!$L$7:$L$106,MATCH(A81,Financiamento!$A$7:$A$106,0))))</f>
        <v/>
      </c>
      <c r="F81" s="37" t="str">
        <f>IF(NOT(Intervencoes!B81&lt;&gt;""),"",IF(INDEX(Financiamento!$M$7:$M$106,MATCH(A81,Financiamento!$A$7:$A$106,0))="","",INDEX(Financiamento!$M$7:$M$106,MATCH(A81,Financiamento!$A$7:$A$106,0))))</f>
        <v/>
      </c>
      <c r="G81" s="37" t="str">
        <f>IF(NOT(Intervencoes!B81&lt;&gt;""),"",IF(INDEX(Financiamento!$N$7:$N$106,MATCH(A81,Financiamento!$A$7:$A$106,0))="","",INDEX(Financiamento!$N$7:$N$106,MATCH(A81,Financiamento!$A$7:$A$106,0))))</f>
        <v/>
      </c>
      <c r="H81" s="35" t="str">
        <f>IF(NOT(Intervencoes!B81&lt;&gt;""),"",IF(INDEX(Financiamento!$Q$7:$Q$106,MATCH(A81,Financiamento!$A$7:$A$106,0))="","",INDEX(Financiamento!$Q$7:$Q$106,MATCH(A81,Financiamento!$A$7:$A$106,0))))</f>
        <v/>
      </c>
      <c r="I81" s="35" t="str">
        <f>IF(NOT(Intervencoes!B81&lt;&gt;""),"",IF(INDEX(Analise!$K$7:$K$106,MATCH(A81,Analise!$A$7:$A$106,0))="","",INDEX(Analise!$K$7:$K$106,MATCH(A81,Analise!$A$7:$A$106,0))))</f>
        <v/>
      </c>
      <c r="J81" s="37" t="str">
        <f>IF(NOT(Intervencoes!B81&lt;&gt;""),"",IF(INDEX(Analise!$S$7:$S$106,MATCH(A81,Analise!$A$7:$A$106,0))="","",INDEX(Analise!$S$7:$S$106,MATCH(A81,Analise!$A$7:$A$106,0))))</f>
        <v/>
      </c>
    </row>
    <row r="82" spans="1:10" ht="34.950000000000003" customHeight="1">
      <c r="A82" s="8" t="str">
        <f>IF(NOT(Intervencoes!B82&lt;&gt;""),"",IF(Intervencoes!A82="","",Intervencoes!A82))</f>
        <v/>
      </c>
      <c r="B82" s="8" t="str">
        <f>IF(NOT(Intervencoes!B82&lt;&gt;""),"",IF(Intervencoes!B82="","",Intervencoes!B82))</f>
        <v/>
      </c>
      <c r="C82" s="37" t="str">
        <f>IF(NOT(Intervencoes!B82&lt;&gt;""),"",IF(INDEX(Financiamento!$H$7:$H$106,MATCH(A82,Financiamento!$A$7:$A$106,0))="","",INDEX(Financiamento!$H$7:$H$106,MATCH(A82,Financiamento!$A$7:$A$106,0))))</f>
        <v/>
      </c>
      <c r="D82" s="37" t="str">
        <f>IF(NOT(Intervencoes!B82&lt;&gt;""),"",IF(INDEX(Financiamento!$J$7:$J$106,MATCH(A82,Financiamento!$A$7:$A$106,0))="","",INDEX(Financiamento!$J$7:$J$106,MATCH(A82,Financiamento!$A$7:$A$106,0))))</f>
        <v/>
      </c>
      <c r="E82" s="37" t="str">
        <f>IF(NOT(Intervencoes!B82&lt;&gt;""),"",IF(INDEX(Financiamento!$L$7:$L$106,MATCH(A82,Financiamento!$A$7:$A$106,0))="","",INDEX(Financiamento!$L$7:$L$106,MATCH(A82,Financiamento!$A$7:$A$106,0))))</f>
        <v/>
      </c>
      <c r="F82" s="37" t="str">
        <f>IF(NOT(Intervencoes!B82&lt;&gt;""),"",IF(INDEX(Financiamento!$M$7:$M$106,MATCH(A82,Financiamento!$A$7:$A$106,0))="","",INDEX(Financiamento!$M$7:$M$106,MATCH(A82,Financiamento!$A$7:$A$106,0))))</f>
        <v/>
      </c>
      <c r="G82" s="37" t="str">
        <f>IF(NOT(Intervencoes!B82&lt;&gt;""),"",IF(INDEX(Financiamento!$N$7:$N$106,MATCH(A82,Financiamento!$A$7:$A$106,0))="","",INDEX(Financiamento!$N$7:$N$106,MATCH(A82,Financiamento!$A$7:$A$106,0))))</f>
        <v/>
      </c>
      <c r="H82" s="35" t="str">
        <f>IF(NOT(Intervencoes!B82&lt;&gt;""),"",IF(INDEX(Financiamento!$Q$7:$Q$106,MATCH(A82,Financiamento!$A$7:$A$106,0))="","",INDEX(Financiamento!$Q$7:$Q$106,MATCH(A82,Financiamento!$A$7:$A$106,0))))</f>
        <v/>
      </c>
      <c r="I82" s="35" t="str">
        <f>IF(NOT(Intervencoes!B82&lt;&gt;""),"",IF(INDEX(Analise!$K$7:$K$106,MATCH(A82,Analise!$A$7:$A$106,0))="","",INDEX(Analise!$K$7:$K$106,MATCH(A82,Analise!$A$7:$A$106,0))))</f>
        <v/>
      </c>
      <c r="J82" s="37" t="str">
        <f>IF(NOT(Intervencoes!B82&lt;&gt;""),"",IF(INDEX(Analise!$S$7:$S$106,MATCH(A82,Analise!$A$7:$A$106,0))="","",INDEX(Analise!$S$7:$S$106,MATCH(A82,Analise!$A$7:$A$106,0))))</f>
        <v/>
      </c>
    </row>
    <row r="83" spans="1:10" ht="34.950000000000003" customHeight="1">
      <c r="A83" s="8" t="str">
        <f>IF(NOT(Intervencoes!B83&lt;&gt;""),"",IF(Intervencoes!A83="","",Intervencoes!A83))</f>
        <v/>
      </c>
      <c r="B83" s="8" t="str">
        <f>IF(NOT(Intervencoes!B83&lt;&gt;""),"",IF(Intervencoes!B83="","",Intervencoes!B83))</f>
        <v/>
      </c>
      <c r="C83" s="37" t="str">
        <f>IF(NOT(Intervencoes!B83&lt;&gt;""),"",IF(INDEX(Financiamento!$H$7:$H$106,MATCH(A83,Financiamento!$A$7:$A$106,0))="","",INDEX(Financiamento!$H$7:$H$106,MATCH(A83,Financiamento!$A$7:$A$106,0))))</f>
        <v/>
      </c>
      <c r="D83" s="37" t="str">
        <f>IF(NOT(Intervencoes!B83&lt;&gt;""),"",IF(INDEX(Financiamento!$J$7:$J$106,MATCH(A83,Financiamento!$A$7:$A$106,0))="","",INDEX(Financiamento!$J$7:$J$106,MATCH(A83,Financiamento!$A$7:$A$106,0))))</f>
        <v/>
      </c>
      <c r="E83" s="37" t="str">
        <f>IF(NOT(Intervencoes!B83&lt;&gt;""),"",IF(INDEX(Financiamento!$L$7:$L$106,MATCH(A83,Financiamento!$A$7:$A$106,0))="","",INDEX(Financiamento!$L$7:$L$106,MATCH(A83,Financiamento!$A$7:$A$106,0))))</f>
        <v/>
      </c>
      <c r="F83" s="37" t="str">
        <f>IF(NOT(Intervencoes!B83&lt;&gt;""),"",IF(INDEX(Financiamento!$M$7:$M$106,MATCH(A83,Financiamento!$A$7:$A$106,0))="","",INDEX(Financiamento!$M$7:$M$106,MATCH(A83,Financiamento!$A$7:$A$106,0))))</f>
        <v/>
      </c>
      <c r="G83" s="37" t="str">
        <f>IF(NOT(Intervencoes!B83&lt;&gt;""),"",IF(INDEX(Financiamento!$N$7:$N$106,MATCH(A83,Financiamento!$A$7:$A$106,0))="","",INDEX(Financiamento!$N$7:$N$106,MATCH(A83,Financiamento!$A$7:$A$106,0))))</f>
        <v/>
      </c>
      <c r="H83" s="35" t="str">
        <f>IF(NOT(Intervencoes!B83&lt;&gt;""),"",IF(INDEX(Financiamento!$Q$7:$Q$106,MATCH(A83,Financiamento!$A$7:$A$106,0))="","",INDEX(Financiamento!$Q$7:$Q$106,MATCH(A83,Financiamento!$A$7:$A$106,0))))</f>
        <v/>
      </c>
      <c r="I83" s="35" t="str">
        <f>IF(NOT(Intervencoes!B83&lt;&gt;""),"",IF(INDEX(Analise!$K$7:$K$106,MATCH(A83,Analise!$A$7:$A$106,0))="","",INDEX(Analise!$K$7:$K$106,MATCH(A83,Analise!$A$7:$A$106,0))))</f>
        <v/>
      </c>
      <c r="J83" s="37" t="str">
        <f>IF(NOT(Intervencoes!B83&lt;&gt;""),"",IF(INDEX(Analise!$S$7:$S$106,MATCH(A83,Analise!$A$7:$A$106,0))="","",INDEX(Analise!$S$7:$S$106,MATCH(A83,Analise!$A$7:$A$106,0))))</f>
        <v/>
      </c>
    </row>
    <row r="84" spans="1:10" ht="34.950000000000003" customHeight="1">
      <c r="A84" s="8" t="str">
        <f>IF(NOT(Intervencoes!B84&lt;&gt;""),"",IF(Intervencoes!A84="","",Intervencoes!A84))</f>
        <v/>
      </c>
      <c r="B84" s="8" t="str">
        <f>IF(NOT(Intervencoes!B84&lt;&gt;""),"",IF(Intervencoes!B84="","",Intervencoes!B84))</f>
        <v/>
      </c>
      <c r="C84" s="37" t="str">
        <f>IF(NOT(Intervencoes!B84&lt;&gt;""),"",IF(INDEX(Financiamento!$H$7:$H$106,MATCH(A84,Financiamento!$A$7:$A$106,0))="","",INDEX(Financiamento!$H$7:$H$106,MATCH(A84,Financiamento!$A$7:$A$106,0))))</f>
        <v/>
      </c>
      <c r="D84" s="37" t="str">
        <f>IF(NOT(Intervencoes!B84&lt;&gt;""),"",IF(INDEX(Financiamento!$J$7:$J$106,MATCH(A84,Financiamento!$A$7:$A$106,0))="","",INDEX(Financiamento!$J$7:$J$106,MATCH(A84,Financiamento!$A$7:$A$106,0))))</f>
        <v/>
      </c>
      <c r="E84" s="37" t="str">
        <f>IF(NOT(Intervencoes!B84&lt;&gt;""),"",IF(INDEX(Financiamento!$L$7:$L$106,MATCH(A84,Financiamento!$A$7:$A$106,0))="","",INDEX(Financiamento!$L$7:$L$106,MATCH(A84,Financiamento!$A$7:$A$106,0))))</f>
        <v/>
      </c>
      <c r="F84" s="37" t="str">
        <f>IF(NOT(Intervencoes!B84&lt;&gt;""),"",IF(INDEX(Financiamento!$M$7:$M$106,MATCH(A84,Financiamento!$A$7:$A$106,0))="","",INDEX(Financiamento!$M$7:$M$106,MATCH(A84,Financiamento!$A$7:$A$106,0))))</f>
        <v/>
      </c>
      <c r="G84" s="37" t="str">
        <f>IF(NOT(Intervencoes!B84&lt;&gt;""),"",IF(INDEX(Financiamento!$N$7:$N$106,MATCH(A84,Financiamento!$A$7:$A$106,0))="","",INDEX(Financiamento!$N$7:$N$106,MATCH(A84,Financiamento!$A$7:$A$106,0))))</f>
        <v/>
      </c>
      <c r="H84" s="35" t="str">
        <f>IF(NOT(Intervencoes!B84&lt;&gt;""),"",IF(INDEX(Financiamento!$Q$7:$Q$106,MATCH(A84,Financiamento!$A$7:$A$106,0))="","",INDEX(Financiamento!$Q$7:$Q$106,MATCH(A84,Financiamento!$A$7:$A$106,0))))</f>
        <v/>
      </c>
      <c r="I84" s="35" t="str">
        <f>IF(NOT(Intervencoes!B84&lt;&gt;""),"",IF(INDEX(Analise!$K$7:$K$106,MATCH(A84,Analise!$A$7:$A$106,0))="","",INDEX(Analise!$K$7:$K$106,MATCH(A84,Analise!$A$7:$A$106,0))))</f>
        <v/>
      </c>
      <c r="J84" s="37" t="str">
        <f>IF(NOT(Intervencoes!B84&lt;&gt;""),"",IF(INDEX(Analise!$S$7:$S$106,MATCH(A84,Analise!$A$7:$A$106,0))="","",INDEX(Analise!$S$7:$S$106,MATCH(A84,Analise!$A$7:$A$106,0))))</f>
        <v/>
      </c>
    </row>
    <row r="85" spans="1:10" ht="34.950000000000003" customHeight="1">
      <c r="A85" s="8" t="str">
        <f>IF(NOT(Intervencoes!B85&lt;&gt;""),"",IF(Intervencoes!A85="","",Intervencoes!A85))</f>
        <v/>
      </c>
      <c r="B85" s="8" t="str">
        <f>IF(NOT(Intervencoes!B85&lt;&gt;""),"",IF(Intervencoes!B85="","",Intervencoes!B85))</f>
        <v/>
      </c>
      <c r="C85" s="37" t="str">
        <f>IF(NOT(Intervencoes!B85&lt;&gt;""),"",IF(INDEX(Financiamento!$H$7:$H$106,MATCH(A85,Financiamento!$A$7:$A$106,0))="","",INDEX(Financiamento!$H$7:$H$106,MATCH(A85,Financiamento!$A$7:$A$106,0))))</f>
        <v/>
      </c>
      <c r="D85" s="37" t="str">
        <f>IF(NOT(Intervencoes!B85&lt;&gt;""),"",IF(INDEX(Financiamento!$J$7:$J$106,MATCH(A85,Financiamento!$A$7:$A$106,0))="","",INDEX(Financiamento!$J$7:$J$106,MATCH(A85,Financiamento!$A$7:$A$106,0))))</f>
        <v/>
      </c>
      <c r="E85" s="37" t="str">
        <f>IF(NOT(Intervencoes!B85&lt;&gt;""),"",IF(INDEX(Financiamento!$L$7:$L$106,MATCH(A85,Financiamento!$A$7:$A$106,0))="","",INDEX(Financiamento!$L$7:$L$106,MATCH(A85,Financiamento!$A$7:$A$106,0))))</f>
        <v/>
      </c>
      <c r="F85" s="37" t="str">
        <f>IF(NOT(Intervencoes!B85&lt;&gt;""),"",IF(INDEX(Financiamento!$M$7:$M$106,MATCH(A85,Financiamento!$A$7:$A$106,0))="","",INDEX(Financiamento!$M$7:$M$106,MATCH(A85,Financiamento!$A$7:$A$106,0))))</f>
        <v/>
      </c>
      <c r="G85" s="37" t="str">
        <f>IF(NOT(Intervencoes!B85&lt;&gt;""),"",IF(INDEX(Financiamento!$N$7:$N$106,MATCH(A85,Financiamento!$A$7:$A$106,0))="","",INDEX(Financiamento!$N$7:$N$106,MATCH(A85,Financiamento!$A$7:$A$106,0))))</f>
        <v/>
      </c>
      <c r="H85" s="35" t="str">
        <f>IF(NOT(Intervencoes!B85&lt;&gt;""),"",IF(INDEX(Financiamento!$Q$7:$Q$106,MATCH(A85,Financiamento!$A$7:$A$106,0))="","",INDEX(Financiamento!$Q$7:$Q$106,MATCH(A85,Financiamento!$A$7:$A$106,0))))</f>
        <v/>
      </c>
      <c r="I85" s="35" t="str">
        <f>IF(NOT(Intervencoes!B85&lt;&gt;""),"",IF(INDEX(Analise!$K$7:$K$106,MATCH(A85,Analise!$A$7:$A$106,0))="","",INDEX(Analise!$K$7:$K$106,MATCH(A85,Analise!$A$7:$A$106,0))))</f>
        <v/>
      </c>
      <c r="J85" s="37" t="str">
        <f>IF(NOT(Intervencoes!B85&lt;&gt;""),"",IF(INDEX(Analise!$S$7:$S$106,MATCH(A85,Analise!$A$7:$A$106,0))="","",INDEX(Analise!$S$7:$S$106,MATCH(A85,Analise!$A$7:$A$106,0))))</f>
        <v/>
      </c>
    </row>
    <row r="86" spans="1:10" ht="34.950000000000003" customHeight="1">
      <c r="A86" s="8" t="str">
        <f>IF(NOT(Intervencoes!B86&lt;&gt;""),"",IF(Intervencoes!A86="","",Intervencoes!A86))</f>
        <v/>
      </c>
      <c r="B86" s="8" t="str">
        <f>IF(NOT(Intervencoes!B86&lt;&gt;""),"",IF(Intervencoes!B86="","",Intervencoes!B86))</f>
        <v/>
      </c>
      <c r="C86" s="37" t="str">
        <f>IF(NOT(Intervencoes!B86&lt;&gt;""),"",IF(INDEX(Financiamento!$H$7:$H$106,MATCH(A86,Financiamento!$A$7:$A$106,0))="","",INDEX(Financiamento!$H$7:$H$106,MATCH(A86,Financiamento!$A$7:$A$106,0))))</f>
        <v/>
      </c>
      <c r="D86" s="37" t="str">
        <f>IF(NOT(Intervencoes!B86&lt;&gt;""),"",IF(INDEX(Financiamento!$J$7:$J$106,MATCH(A86,Financiamento!$A$7:$A$106,0))="","",INDEX(Financiamento!$J$7:$J$106,MATCH(A86,Financiamento!$A$7:$A$106,0))))</f>
        <v/>
      </c>
      <c r="E86" s="37" t="str">
        <f>IF(NOT(Intervencoes!B86&lt;&gt;""),"",IF(INDEX(Financiamento!$L$7:$L$106,MATCH(A86,Financiamento!$A$7:$A$106,0))="","",INDEX(Financiamento!$L$7:$L$106,MATCH(A86,Financiamento!$A$7:$A$106,0))))</f>
        <v/>
      </c>
      <c r="F86" s="37" t="str">
        <f>IF(NOT(Intervencoes!B86&lt;&gt;""),"",IF(INDEX(Financiamento!$M$7:$M$106,MATCH(A86,Financiamento!$A$7:$A$106,0))="","",INDEX(Financiamento!$M$7:$M$106,MATCH(A86,Financiamento!$A$7:$A$106,0))))</f>
        <v/>
      </c>
      <c r="G86" s="37" t="str">
        <f>IF(NOT(Intervencoes!B86&lt;&gt;""),"",IF(INDEX(Financiamento!$N$7:$N$106,MATCH(A86,Financiamento!$A$7:$A$106,0))="","",INDEX(Financiamento!$N$7:$N$106,MATCH(A86,Financiamento!$A$7:$A$106,0))))</f>
        <v/>
      </c>
      <c r="H86" s="35" t="str">
        <f>IF(NOT(Intervencoes!B86&lt;&gt;""),"",IF(INDEX(Financiamento!$Q$7:$Q$106,MATCH(A86,Financiamento!$A$7:$A$106,0))="","",INDEX(Financiamento!$Q$7:$Q$106,MATCH(A86,Financiamento!$A$7:$A$106,0))))</f>
        <v/>
      </c>
      <c r="I86" s="35" t="str">
        <f>IF(NOT(Intervencoes!B86&lt;&gt;""),"",IF(INDEX(Analise!$K$7:$K$106,MATCH(A86,Analise!$A$7:$A$106,0))="","",INDEX(Analise!$K$7:$K$106,MATCH(A86,Analise!$A$7:$A$106,0))))</f>
        <v/>
      </c>
      <c r="J86" s="37" t="str">
        <f>IF(NOT(Intervencoes!B86&lt;&gt;""),"",IF(INDEX(Analise!$S$7:$S$106,MATCH(A86,Analise!$A$7:$A$106,0))="","",INDEX(Analise!$S$7:$S$106,MATCH(A86,Analise!$A$7:$A$106,0))))</f>
        <v/>
      </c>
    </row>
    <row r="87" spans="1:10" ht="34.950000000000003" customHeight="1">
      <c r="A87" s="8" t="str">
        <f>IF(NOT(Intervencoes!B87&lt;&gt;""),"",IF(Intervencoes!A87="","",Intervencoes!A87))</f>
        <v/>
      </c>
      <c r="B87" s="8" t="str">
        <f>IF(NOT(Intervencoes!B87&lt;&gt;""),"",IF(Intervencoes!B87="","",Intervencoes!B87))</f>
        <v/>
      </c>
      <c r="C87" s="37" t="str">
        <f>IF(NOT(Intervencoes!B87&lt;&gt;""),"",IF(INDEX(Financiamento!$H$7:$H$106,MATCH(A87,Financiamento!$A$7:$A$106,0))="","",INDEX(Financiamento!$H$7:$H$106,MATCH(A87,Financiamento!$A$7:$A$106,0))))</f>
        <v/>
      </c>
      <c r="D87" s="37" t="str">
        <f>IF(NOT(Intervencoes!B87&lt;&gt;""),"",IF(INDEX(Financiamento!$J$7:$J$106,MATCH(A87,Financiamento!$A$7:$A$106,0))="","",INDEX(Financiamento!$J$7:$J$106,MATCH(A87,Financiamento!$A$7:$A$106,0))))</f>
        <v/>
      </c>
      <c r="E87" s="37" t="str">
        <f>IF(NOT(Intervencoes!B87&lt;&gt;""),"",IF(INDEX(Financiamento!$L$7:$L$106,MATCH(A87,Financiamento!$A$7:$A$106,0))="","",INDEX(Financiamento!$L$7:$L$106,MATCH(A87,Financiamento!$A$7:$A$106,0))))</f>
        <v/>
      </c>
      <c r="F87" s="37" t="str">
        <f>IF(NOT(Intervencoes!B87&lt;&gt;""),"",IF(INDEX(Financiamento!$M$7:$M$106,MATCH(A87,Financiamento!$A$7:$A$106,0))="","",INDEX(Financiamento!$M$7:$M$106,MATCH(A87,Financiamento!$A$7:$A$106,0))))</f>
        <v/>
      </c>
      <c r="G87" s="37" t="str">
        <f>IF(NOT(Intervencoes!B87&lt;&gt;""),"",IF(INDEX(Financiamento!$N$7:$N$106,MATCH(A87,Financiamento!$A$7:$A$106,0))="","",INDEX(Financiamento!$N$7:$N$106,MATCH(A87,Financiamento!$A$7:$A$106,0))))</f>
        <v/>
      </c>
      <c r="H87" s="35" t="str">
        <f>IF(NOT(Intervencoes!B87&lt;&gt;""),"",IF(INDEX(Financiamento!$Q$7:$Q$106,MATCH(A87,Financiamento!$A$7:$A$106,0))="","",INDEX(Financiamento!$Q$7:$Q$106,MATCH(A87,Financiamento!$A$7:$A$106,0))))</f>
        <v/>
      </c>
      <c r="I87" s="35" t="str">
        <f>IF(NOT(Intervencoes!B87&lt;&gt;""),"",IF(INDEX(Analise!$K$7:$K$106,MATCH(A87,Analise!$A$7:$A$106,0))="","",INDEX(Analise!$K$7:$K$106,MATCH(A87,Analise!$A$7:$A$106,0))))</f>
        <v/>
      </c>
      <c r="J87" s="37" t="str">
        <f>IF(NOT(Intervencoes!B87&lt;&gt;""),"",IF(INDEX(Analise!$S$7:$S$106,MATCH(A87,Analise!$A$7:$A$106,0))="","",INDEX(Analise!$S$7:$S$106,MATCH(A87,Analise!$A$7:$A$106,0))))</f>
        <v/>
      </c>
    </row>
    <row r="88" spans="1:10" ht="34.950000000000003" customHeight="1">
      <c r="A88" s="8" t="str">
        <f>IF(NOT(Intervencoes!B88&lt;&gt;""),"",IF(Intervencoes!A88="","",Intervencoes!A88))</f>
        <v/>
      </c>
      <c r="B88" s="8" t="str">
        <f>IF(NOT(Intervencoes!B88&lt;&gt;""),"",IF(Intervencoes!B88="","",Intervencoes!B88))</f>
        <v/>
      </c>
      <c r="C88" s="37" t="str">
        <f>IF(NOT(Intervencoes!B88&lt;&gt;""),"",IF(INDEX(Financiamento!$H$7:$H$106,MATCH(A88,Financiamento!$A$7:$A$106,0))="","",INDEX(Financiamento!$H$7:$H$106,MATCH(A88,Financiamento!$A$7:$A$106,0))))</f>
        <v/>
      </c>
      <c r="D88" s="37" t="str">
        <f>IF(NOT(Intervencoes!B88&lt;&gt;""),"",IF(INDEX(Financiamento!$J$7:$J$106,MATCH(A88,Financiamento!$A$7:$A$106,0))="","",INDEX(Financiamento!$J$7:$J$106,MATCH(A88,Financiamento!$A$7:$A$106,0))))</f>
        <v/>
      </c>
      <c r="E88" s="37" t="str">
        <f>IF(NOT(Intervencoes!B88&lt;&gt;""),"",IF(INDEX(Financiamento!$L$7:$L$106,MATCH(A88,Financiamento!$A$7:$A$106,0))="","",INDEX(Financiamento!$L$7:$L$106,MATCH(A88,Financiamento!$A$7:$A$106,0))))</f>
        <v/>
      </c>
      <c r="F88" s="37" t="str">
        <f>IF(NOT(Intervencoes!B88&lt;&gt;""),"",IF(INDEX(Financiamento!$M$7:$M$106,MATCH(A88,Financiamento!$A$7:$A$106,0))="","",INDEX(Financiamento!$M$7:$M$106,MATCH(A88,Financiamento!$A$7:$A$106,0))))</f>
        <v/>
      </c>
      <c r="G88" s="37" t="str">
        <f>IF(NOT(Intervencoes!B88&lt;&gt;""),"",IF(INDEX(Financiamento!$N$7:$N$106,MATCH(A88,Financiamento!$A$7:$A$106,0))="","",INDEX(Financiamento!$N$7:$N$106,MATCH(A88,Financiamento!$A$7:$A$106,0))))</f>
        <v/>
      </c>
      <c r="H88" s="35" t="str">
        <f>IF(NOT(Intervencoes!B88&lt;&gt;""),"",IF(INDEX(Financiamento!$Q$7:$Q$106,MATCH(A88,Financiamento!$A$7:$A$106,0))="","",INDEX(Financiamento!$Q$7:$Q$106,MATCH(A88,Financiamento!$A$7:$A$106,0))))</f>
        <v/>
      </c>
      <c r="I88" s="35" t="str">
        <f>IF(NOT(Intervencoes!B88&lt;&gt;""),"",IF(INDEX(Analise!$K$7:$K$106,MATCH(A88,Analise!$A$7:$A$106,0))="","",INDEX(Analise!$K$7:$K$106,MATCH(A88,Analise!$A$7:$A$106,0))))</f>
        <v/>
      </c>
      <c r="J88" s="37" t="str">
        <f>IF(NOT(Intervencoes!B88&lt;&gt;""),"",IF(INDEX(Analise!$S$7:$S$106,MATCH(A88,Analise!$A$7:$A$106,0))="","",INDEX(Analise!$S$7:$S$106,MATCH(A88,Analise!$A$7:$A$106,0))))</f>
        <v/>
      </c>
    </row>
    <row r="89" spans="1:10" ht="34.950000000000003" customHeight="1">
      <c r="A89" s="8" t="str">
        <f>IF(NOT(Intervencoes!B89&lt;&gt;""),"",IF(Intervencoes!A89="","",Intervencoes!A89))</f>
        <v/>
      </c>
      <c r="B89" s="8" t="str">
        <f>IF(NOT(Intervencoes!B89&lt;&gt;""),"",IF(Intervencoes!B89="","",Intervencoes!B89))</f>
        <v/>
      </c>
      <c r="C89" s="37" t="str">
        <f>IF(NOT(Intervencoes!B89&lt;&gt;""),"",IF(INDEX(Financiamento!$H$7:$H$106,MATCH(A89,Financiamento!$A$7:$A$106,0))="","",INDEX(Financiamento!$H$7:$H$106,MATCH(A89,Financiamento!$A$7:$A$106,0))))</f>
        <v/>
      </c>
      <c r="D89" s="37" t="str">
        <f>IF(NOT(Intervencoes!B89&lt;&gt;""),"",IF(INDEX(Financiamento!$J$7:$J$106,MATCH(A89,Financiamento!$A$7:$A$106,0))="","",INDEX(Financiamento!$J$7:$J$106,MATCH(A89,Financiamento!$A$7:$A$106,0))))</f>
        <v/>
      </c>
      <c r="E89" s="37" t="str">
        <f>IF(NOT(Intervencoes!B89&lt;&gt;""),"",IF(INDEX(Financiamento!$L$7:$L$106,MATCH(A89,Financiamento!$A$7:$A$106,0))="","",INDEX(Financiamento!$L$7:$L$106,MATCH(A89,Financiamento!$A$7:$A$106,0))))</f>
        <v/>
      </c>
      <c r="F89" s="37" t="str">
        <f>IF(NOT(Intervencoes!B89&lt;&gt;""),"",IF(INDEX(Financiamento!$M$7:$M$106,MATCH(A89,Financiamento!$A$7:$A$106,0))="","",INDEX(Financiamento!$M$7:$M$106,MATCH(A89,Financiamento!$A$7:$A$106,0))))</f>
        <v/>
      </c>
      <c r="G89" s="37" t="str">
        <f>IF(NOT(Intervencoes!B89&lt;&gt;""),"",IF(INDEX(Financiamento!$N$7:$N$106,MATCH(A89,Financiamento!$A$7:$A$106,0))="","",INDEX(Financiamento!$N$7:$N$106,MATCH(A89,Financiamento!$A$7:$A$106,0))))</f>
        <v/>
      </c>
      <c r="H89" s="35" t="str">
        <f>IF(NOT(Intervencoes!B89&lt;&gt;""),"",IF(INDEX(Financiamento!$Q$7:$Q$106,MATCH(A89,Financiamento!$A$7:$A$106,0))="","",INDEX(Financiamento!$Q$7:$Q$106,MATCH(A89,Financiamento!$A$7:$A$106,0))))</f>
        <v/>
      </c>
      <c r="I89" s="35" t="str">
        <f>IF(NOT(Intervencoes!B89&lt;&gt;""),"",IF(INDEX(Analise!$K$7:$K$106,MATCH(A89,Analise!$A$7:$A$106,0))="","",INDEX(Analise!$K$7:$K$106,MATCH(A89,Analise!$A$7:$A$106,0))))</f>
        <v/>
      </c>
      <c r="J89" s="37" t="str">
        <f>IF(NOT(Intervencoes!B89&lt;&gt;""),"",IF(INDEX(Analise!$S$7:$S$106,MATCH(A89,Analise!$A$7:$A$106,0))="","",INDEX(Analise!$S$7:$S$106,MATCH(A89,Analise!$A$7:$A$106,0))))</f>
        <v/>
      </c>
    </row>
    <row r="90" spans="1:10" ht="34.950000000000003" customHeight="1">
      <c r="A90" s="8" t="str">
        <f>IF(NOT(Intervencoes!B90&lt;&gt;""),"",IF(Intervencoes!A90="","",Intervencoes!A90))</f>
        <v/>
      </c>
      <c r="B90" s="8" t="str">
        <f>IF(NOT(Intervencoes!B90&lt;&gt;""),"",IF(Intervencoes!B90="","",Intervencoes!B90))</f>
        <v/>
      </c>
      <c r="C90" s="37" t="str">
        <f>IF(NOT(Intervencoes!B90&lt;&gt;""),"",IF(INDEX(Financiamento!$H$7:$H$106,MATCH(A90,Financiamento!$A$7:$A$106,0))="","",INDEX(Financiamento!$H$7:$H$106,MATCH(A90,Financiamento!$A$7:$A$106,0))))</f>
        <v/>
      </c>
      <c r="D90" s="37" t="str">
        <f>IF(NOT(Intervencoes!B90&lt;&gt;""),"",IF(INDEX(Financiamento!$J$7:$J$106,MATCH(A90,Financiamento!$A$7:$A$106,0))="","",INDEX(Financiamento!$J$7:$J$106,MATCH(A90,Financiamento!$A$7:$A$106,0))))</f>
        <v/>
      </c>
      <c r="E90" s="37" t="str">
        <f>IF(NOT(Intervencoes!B90&lt;&gt;""),"",IF(INDEX(Financiamento!$L$7:$L$106,MATCH(A90,Financiamento!$A$7:$A$106,0))="","",INDEX(Financiamento!$L$7:$L$106,MATCH(A90,Financiamento!$A$7:$A$106,0))))</f>
        <v/>
      </c>
      <c r="F90" s="37" t="str">
        <f>IF(NOT(Intervencoes!B90&lt;&gt;""),"",IF(INDEX(Financiamento!$M$7:$M$106,MATCH(A90,Financiamento!$A$7:$A$106,0))="","",INDEX(Financiamento!$M$7:$M$106,MATCH(A90,Financiamento!$A$7:$A$106,0))))</f>
        <v/>
      </c>
      <c r="G90" s="37" t="str">
        <f>IF(NOT(Intervencoes!B90&lt;&gt;""),"",IF(INDEX(Financiamento!$N$7:$N$106,MATCH(A90,Financiamento!$A$7:$A$106,0))="","",INDEX(Financiamento!$N$7:$N$106,MATCH(A90,Financiamento!$A$7:$A$106,0))))</f>
        <v/>
      </c>
      <c r="H90" s="35" t="str">
        <f>IF(NOT(Intervencoes!B90&lt;&gt;""),"",IF(INDEX(Financiamento!$Q$7:$Q$106,MATCH(A90,Financiamento!$A$7:$A$106,0))="","",INDEX(Financiamento!$Q$7:$Q$106,MATCH(A90,Financiamento!$A$7:$A$106,0))))</f>
        <v/>
      </c>
      <c r="I90" s="35" t="str">
        <f>IF(NOT(Intervencoes!B90&lt;&gt;""),"",IF(INDEX(Analise!$K$7:$K$106,MATCH(A90,Analise!$A$7:$A$106,0))="","",INDEX(Analise!$K$7:$K$106,MATCH(A90,Analise!$A$7:$A$106,0))))</f>
        <v/>
      </c>
      <c r="J90" s="37" t="str">
        <f>IF(NOT(Intervencoes!B90&lt;&gt;""),"",IF(INDEX(Analise!$S$7:$S$106,MATCH(A90,Analise!$A$7:$A$106,0))="","",INDEX(Analise!$S$7:$S$106,MATCH(A90,Analise!$A$7:$A$106,0))))</f>
        <v/>
      </c>
    </row>
    <row r="91" spans="1:10" ht="34.950000000000003" customHeight="1">
      <c r="A91" s="8" t="str">
        <f>IF(NOT(Intervencoes!B91&lt;&gt;""),"",IF(Intervencoes!A91="","",Intervencoes!A91))</f>
        <v/>
      </c>
      <c r="B91" s="8" t="str">
        <f>IF(NOT(Intervencoes!B91&lt;&gt;""),"",IF(Intervencoes!B91="","",Intervencoes!B91))</f>
        <v/>
      </c>
      <c r="C91" s="37" t="str">
        <f>IF(NOT(Intervencoes!B91&lt;&gt;""),"",IF(INDEX(Financiamento!$H$7:$H$106,MATCH(A91,Financiamento!$A$7:$A$106,0))="","",INDEX(Financiamento!$H$7:$H$106,MATCH(A91,Financiamento!$A$7:$A$106,0))))</f>
        <v/>
      </c>
      <c r="D91" s="37" t="str">
        <f>IF(NOT(Intervencoes!B91&lt;&gt;""),"",IF(INDEX(Financiamento!$J$7:$J$106,MATCH(A91,Financiamento!$A$7:$A$106,0))="","",INDEX(Financiamento!$J$7:$J$106,MATCH(A91,Financiamento!$A$7:$A$106,0))))</f>
        <v/>
      </c>
      <c r="E91" s="37" t="str">
        <f>IF(NOT(Intervencoes!B91&lt;&gt;""),"",IF(INDEX(Financiamento!$L$7:$L$106,MATCH(A91,Financiamento!$A$7:$A$106,0))="","",INDEX(Financiamento!$L$7:$L$106,MATCH(A91,Financiamento!$A$7:$A$106,0))))</f>
        <v/>
      </c>
      <c r="F91" s="37" t="str">
        <f>IF(NOT(Intervencoes!B91&lt;&gt;""),"",IF(INDEX(Financiamento!$M$7:$M$106,MATCH(A91,Financiamento!$A$7:$A$106,0))="","",INDEX(Financiamento!$M$7:$M$106,MATCH(A91,Financiamento!$A$7:$A$106,0))))</f>
        <v/>
      </c>
      <c r="G91" s="37" t="str">
        <f>IF(NOT(Intervencoes!B91&lt;&gt;""),"",IF(INDEX(Financiamento!$N$7:$N$106,MATCH(A91,Financiamento!$A$7:$A$106,0))="","",INDEX(Financiamento!$N$7:$N$106,MATCH(A91,Financiamento!$A$7:$A$106,0))))</f>
        <v/>
      </c>
      <c r="H91" s="35" t="str">
        <f>IF(NOT(Intervencoes!B91&lt;&gt;""),"",IF(INDEX(Financiamento!$Q$7:$Q$106,MATCH(A91,Financiamento!$A$7:$A$106,0))="","",INDEX(Financiamento!$Q$7:$Q$106,MATCH(A91,Financiamento!$A$7:$A$106,0))))</f>
        <v/>
      </c>
      <c r="I91" s="35" t="str">
        <f>IF(NOT(Intervencoes!B91&lt;&gt;""),"",IF(INDEX(Analise!$K$7:$K$106,MATCH(A91,Analise!$A$7:$A$106,0))="","",INDEX(Analise!$K$7:$K$106,MATCH(A91,Analise!$A$7:$A$106,0))))</f>
        <v/>
      </c>
      <c r="J91" s="37" t="str">
        <f>IF(NOT(Intervencoes!B91&lt;&gt;""),"",IF(INDEX(Analise!$S$7:$S$106,MATCH(A91,Analise!$A$7:$A$106,0))="","",INDEX(Analise!$S$7:$S$106,MATCH(A91,Analise!$A$7:$A$106,0))))</f>
        <v/>
      </c>
    </row>
    <row r="92" spans="1:10" ht="34.950000000000003" customHeight="1">
      <c r="A92" s="8" t="str">
        <f>IF(NOT(Intervencoes!B92&lt;&gt;""),"",IF(Intervencoes!A92="","",Intervencoes!A92))</f>
        <v/>
      </c>
      <c r="B92" s="8" t="str">
        <f>IF(NOT(Intervencoes!B92&lt;&gt;""),"",IF(Intervencoes!B92="","",Intervencoes!B92))</f>
        <v/>
      </c>
      <c r="C92" s="37" t="str">
        <f>IF(NOT(Intervencoes!B92&lt;&gt;""),"",IF(INDEX(Financiamento!$H$7:$H$106,MATCH(A92,Financiamento!$A$7:$A$106,0))="","",INDEX(Financiamento!$H$7:$H$106,MATCH(A92,Financiamento!$A$7:$A$106,0))))</f>
        <v/>
      </c>
      <c r="D92" s="37" t="str">
        <f>IF(NOT(Intervencoes!B92&lt;&gt;""),"",IF(INDEX(Financiamento!$J$7:$J$106,MATCH(A92,Financiamento!$A$7:$A$106,0))="","",INDEX(Financiamento!$J$7:$J$106,MATCH(A92,Financiamento!$A$7:$A$106,0))))</f>
        <v/>
      </c>
      <c r="E92" s="37" t="str">
        <f>IF(NOT(Intervencoes!B92&lt;&gt;""),"",IF(INDEX(Financiamento!$L$7:$L$106,MATCH(A92,Financiamento!$A$7:$A$106,0))="","",INDEX(Financiamento!$L$7:$L$106,MATCH(A92,Financiamento!$A$7:$A$106,0))))</f>
        <v/>
      </c>
      <c r="F92" s="37" t="str">
        <f>IF(NOT(Intervencoes!B92&lt;&gt;""),"",IF(INDEX(Financiamento!$M$7:$M$106,MATCH(A92,Financiamento!$A$7:$A$106,0))="","",INDEX(Financiamento!$M$7:$M$106,MATCH(A92,Financiamento!$A$7:$A$106,0))))</f>
        <v/>
      </c>
      <c r="G92" s="37" t="str">
        <f>IF(NOT(Intervencoes!B92&lt;&gt;""),"",IF(INDEX(Financiamento!$N$7:$N$106,MATCH(A92,Financiamento!$A$7:$A$106,0))="","",INDEX(Financiamento!$N$7:$N$106,MATCH(A92,Financiamento!$A$7:$A$106,0))))</f>
        <v/>
      </c>
      <c r="H92" s="35" t="str">
        <f>IF(NOT(Intervencoes!B92&lt;&gt;""),"",IF(INDEX(Financiamento!$Q$7:$Q$106,MATCH(A92,Financiamento!$A$7:$A$106,0))="","",INDEX(Financiamento!$Q$7:$Q$106,MATCH(A92,Financiamento!$A$7:$A$106,0))))</f>
        <v/>
      </c>
      <c r="I92" s="35" t="str">
        <f>IF(NOT(Intervencoes!B92&lt;&gt;""),"",IF(INDEX(Analise!$K$7:$K$106,MATCH(A92,Analise!$A$7:$A$106,0))="","",INDEX(Analise!$K$7:$K$106,MATCH(A92,Analise!$A$7:$A$106,0))))</f>
        <v/>
      </c>
      <c r="J92" s="37" t="str">
        <f>IF(NOT(Intervencoes!B92&lt;&gt;""),"",IF(INDEX(Analise!$S$7:$S$106,MATCH(A92,Analise!$A$7:$A$106,0))="","",INDEX(Analise!$S$7:$S$106,MATCH(A92,Analise!$A$7:$A$106,0))))</f>
        <v/>
      </c>
    </row>
    <row r="93" spans="1:10" ht="34.950000000000003" customHeight="1">
      <c r="A93" s="8" t="str">
        <f>IF(NOT(Intervencoes!B93&lt;&gt;""),"",IF(Intervencoes!A93="","",Intervencoes!A93))</f>
        <v/>
      </c>
      <c r="B93" s="8" t="str">
        <f>IF(NOT(Intervencoes!B93&lt;&gt;""),"",IF(Intervencoes!B93="","",Intervencoes!B93))</f>
        <v/>
      </c>
      <c r="C93" s="37" t="str">
        <f>IF(NOT(Intervencoes!B93&lt;&gt;""),"",IF(INDEX(Financiamento!$H$7:$H$106,MATCH(A93,Financiamento!$A$7:$A$106,0))="","",INDEX(Financiamento!$H$7:$H$106,MATCH(A93,Financiamento!$A$7:$A$106,0))))</f>
        <v/>
      </c>
      <c r="D93" s="37" t="str">
        <f>IF(NOT(Intervencoes!B93&lt;&gt;""),"",IF(INDEX(Financiamento!$J$7:$J$106,MATCH(A93,Financiamento!$A$7:$A$106,0))="","",INDEX(Financiamento!$J$7:$J$106,MATCH(A93,Financiamento!$A$7:$A$106,0))))</f>
        <v/>
      </c>
      <c r="E93" s="37" t="str">
        <f>IF(NOT(Intervencoes!B93&lt;&gt;""),"",IF(INDEX(Financiamento!$L$7:$L$106,MATCH(A93,Financiamento!$A$7:$A$106,0))="","",INDEX(Financiamento!$L$7:$L$106,MATCH(A93,Financiamento!$A$7:$A$106,0))))</f>
        <v/>
      </c>
      <c r="F93" s="37" t="str">
        <f>IF(NOT(Intervencoes!B93&lt;&gt;""),"",IF(INDEX(Financiamento!$M$7:$M$106,MATCH(A93,Financiamento!$A$7:$A$106,0))="","",INDEX(Financiamento!$M$7:$M$106,MATCH(A93,Financiamento!$A$7:$A$106,0))))</f>
        <v/>
      </c>
      <c r="G93" s="37" t="str">
        <f>IF(NOT(Intervencoes!B93&lt;&gt;""),"",IF(INDEX(Financiamento!$N$7:$N$106,MATCH(A93,Financiamento!$A$7:$A$106,0))="","",INDEX(Financiamento!$N$7:$N$106,MATCH(A93,Financiamento!$A$7:$A$106,0))))</f>
        <v/>
      </c>
      <c r="H93" s="35" t="str">
        <f>IF(NOT(Intervencoes!B93&lt;&gt;""),"",IF(INDEX(Financiamento!$Q$7:$Q$106,MATCH(A93,Financiamento!$A$7:$A$106,0))="","",INDEX(Financiamento!$Q$7:$Q$106,MATCH(A93,Financiamento!$A$7:$A$106,0))))</f>
        <v/>
      </c>
      <c r="I93" s="35" t="str">
        <f>IF(NOT(Intervencoes!B93&lt;&gt;""),"",IF(INDEX(Analise!$K$7:$K$106,MATCH(A93,Analise!$A$7:$A$106,0))="","",INDEX(Analise!$K$7:$K$106,MATCH(A93,Analise!$A$7:$A$106,0))))</f>
        <v/>
      </c>
      <c r="J93" s="37" t="str">
        <f>IF(NOT(Intervencoes!B93&lt;&gt;""),"",IF(INDEX(Analise!$S$7:$S$106,MATCH(A93,Analise!$A$7:$A$106,0))="","",INDEX(Analise!$S$7:$S$106,MATCH(A93,Analise!$A$7:$A$106,0))))</f>
        <v/>
      </c>
    </row>
    <row r="94" spans="1:10" ht="34.950000000000003" customHeight="1">
      <c r="A94" s="8" t="str">
        <f>IF(NOT(Intervencoes!B94&lt;&gt;""),"",IF(Intervencoes!A94="","",Intervencoes!A94))</f>
        <v/>
      </c>
      <c r="B94" s="8" t="str">
        <f>IF(NOT(Intervencoes!B94&lt;&gt;""),"",IF(Intervencoes!B94="","",Intervencoes!B94))</f>
        <v/>
      </c>
      <c r="C94" s="37" t="str">
        <f>IF(NOT(Intervencoes!B94&lt;&gt;""),"",IF(INDEX(Financiamento!$H$7:$H$106,MATCH(A94,Financiamento!$A$7:$A$106,0))="","",INDEX(Financiamento!$H$7:$H$106,MATCH(A94,Financiamento!$A$7:$A$106,0))))</f>
        <v/>
      </c>
      <c r="D94" s="37" t="str">
        <f>IF(NOT(Intervencoes!B94&lt;&gt;""),"",IF(INDEX(Financiamento!$J$7:$J$106,MATCH(A94,Financiamento!$A$7:$A$106,0))="","",INDEX(Financiamento!$J$7:$J$106,MATCH(A94,Financiamento!$A$7:$A$106,0))))</f>
        <v/>
      </c>
      <c r="E94" s="37" t="str">
        <f>IF(NOT(Intervencoes!B94&lt;&gt;""),"",IF(INDEX(Financiamento!$L$7:$L$106,MATCH(A94,Financiamento!$A$7:$A$106,0))="","",INDEX(Financiamento!$L$7:$L$106,MATCH(A94,Financiamento!$A$7:$A$106,0))))</f>
        <v/>
      </c>
      <c r="F94" s="37" t="str">
        <f>IF(NOT(Intervencoes!B94&lt;&gt;""),"",IF(INDEX(Financiamento!$M$7:$M$106,MATCH(A94,Financiamento!$A$7:$A$106,0))="","",INDEX(Financiamento!$M$7:$M$106,MATCH(A94,Financiamento!$A$7:$A$106,0))))</f>
        <v/>
      </c>
      <c r="G94" s="37" t="str">
        <f>IF(NOT(Intervencoes!B94&lt;&gt;""),"",IF(INDEX(Financiamento!$N$7:$N$106,MATCH(A94,Financiamento!$A$7:$A$106,0))="","",INDEX(Financiamento!$N$7:$N$106,MATCH(A94,Financiamento!$A$7:$A$106,0))))</f>
        <v/>
      </c>
      <c r="H94" s="35" t="str">
        <f>IF(NOT(Intervencoes!B94&lt;&gt;""),"",IF(INDEX(Financiamento!$Q$7:$Q$106,MATCH(A94,Financiamento!$A$7:$A$106,0))="","",INDEX(Financiamento!$Q$7:$Q$106,MATCH(A94,Financiamento!$A$7:$A$106,0))))</f>
        <v/>
      </c>
      <c r="I94" s="35" t="str">
        <f>IF(NOT(Intervencoes!B94&lt;&gt;""),"",IF(INDEX(Analise!$K$7:$K$106,MATCH(A94,Analise!$A$7:$A$106,0))="","",INDEX(Analise!$K$7:$K$106,MATCH(A94,Analise!$A$7:$A$106,0))))</f>
        <v/>
      </c>
      <c r="J94" s="37" t="str">
        <f>IF(NOT(Intervencoes!B94&lt;&gt;""),"",IF(INDEX(Analise!$S$7:$S$106,MATCH(A94,Analise!$A$7:$A$106,0))="","",INDEX(Analise!$S$7:$S$106,MATCH(A94,Analise!$A$7:$A$106,0))))</f>
        <v/>
      </c>
    </row>
    <row r="95" spans="1:10" ht="34.950000000000003" customHeight="1">
      <c r="A95" s="8" t="str">
        <f>IF(NOT(Intervencoes!B95&lt;&gt;""),"",IF(Intervencoes!A95="","",Intervencoes!A95))</f>
        <v/>
      </c>
      <c r="B95" s="8" t="str">
        <f>IF(NOT(Intervencoes!B95&lt;&gt;""),"",IF(Intervencoes!B95="","",Intervencoes!B95))</f>
        <v/>
      </c>
      <c r="C95" s="37" t="str">
        <f>IF(NOT(Intervencoes!B95&lt;&gt;""),"",IF(INDEX(Financiamento!$H$7:$H$106,MATCH(A95,Financiamento!$A$7:$A$106,0))="","",INDEX(Financiamento!$H$7:$H$106,MATCH(A95,Financiamento!$A$7:$A$106,0))))</f>
        <v/>
      </c>
      <c r="D95" s="37" t="str">
        <f>IF(NOT(Intervencoes!B95&lt;&gt;""),"",IF(INDEX(Financiamento!$J$7:$J$106,MATCH(A95,Financiamento!$A$7:$A$106,0))="","",INDEX(Financiamento!$J$7:$J$106,MATCH(A95,Financiamento!$A$7:$A$106,0))))</f>
        <v/>
      </c>
      <c r="E95" s="37" t="str">
        <f>IF(NOT(Intervencoes!B95&lt;&gt;""),"",IF(INDEX(Financiamento!$L$7:$L$106,MATCH(A95,Financiamento!$A$7:$A$106,0))="","",INDEX(Financiamento!$L$7:$L$106,MATCH(A95,Financiamento!$A$7:$A$106,0))))</f>
        <v/>
      </c>
      <c r="F95" s="37" t="str">
        <f>IF(NOT(Intervencoes!B95&lt;&gt;""),"",IF(INDEX(Financiamento!$M$7:$M$106,MATCH(A95,Financiamento!$A$7:$A$106,0))="","",INDEX(Financiamento!$M$7:$M$106,MATCH(A95,Financiamento!$A$7:$A$106,0))))</f>
        <v/>
      </c>
      <c r="G95" s="37" t="str">
        <f>IF(NOT(Intervencoes!B95&lt;&gt;""),"",IF(INDEX(Financiamento!$N$7:$N$106,MATCH(A95,Financiamento!$A$7:$A$106,0))="","",INDEX(Financiamento!$N$7:$N$106,MATCH(A95,Financiamento!$A$7:$A$106,0))))</f>
        <v/>
      </c>
      <c r="H95" s="35" t="str">
        <f>IF(NOT(Intervencoes!B95&lt;&gt;""),"",IF(INDEX(Financiamento!$Q$7:$Q$106,MATCH(A95,Financiamento!$A$7:$A$106,0))="","",INDEX(Financiamento!$Q$7:$Q$106,MATCH(A95,Financiamento!$A$7:$A$106,0))))</f>
        <v/>
      </c>
      <c r="I95" s="35" t="str">
        <f>IF(NOT(Intervencoes!B95&lt;&gt;""),"",IF(INDEX(Analise!$K$7:$K$106,MATCH(A95,Analise!$A$7:$A$106,0))="","",INDEX(Analise!$K$7:$K$106,MATCH(A95,Analise!$A$7:$A$106,0))))</f>
        <v/>
      </c>
      <c r="J95" s="37" t="str">
        <f>IF(NOT(Intervencoes!B95&lt;&gt;""),"",IF(INDEX(Analise!$S$7:$S$106,MATCH(A95,Analise!$A$7:$A$106,0))="","",INDEX(Analise!$S$7:$S$106,MATCH(A95,Analise!$A$7:$A$106,0))))</f>
        <v/>
      </c>
    </row>
    <row r="96" spans="1:10" ht="34.950000000000003" customHeight="1">
      <c r="A96" s="8" t="str">
        <f>IF(NOT(Intervencoes!B96&lt;&gt;""),"",IF(Intervencoes!A96="","",Intervencoes!A96))</f>
        <v/>
      </c>
      <c r="B96" s="8" t="str">
        <f>IF(NOT(Intervencoes!B96&lt;&gt;""),"",IF(Intervencoes!B96="","",Intervencoes!B96))</f>
        <v/>
      </c>
      <c r="C96" s="37" t="str">
        <f>IF(NOT(Intervencoes!B96&lt;&gt;""),"",IF(INDEX(Financiamento!$H$7:$H$106,MATCH(A96,Financiamento!$A$7:$A$106,0))="","",INDEX(Financiamento!$H$7:$H$106,MATCH(A96,Financiamento!$A$7:$A$106,0))))</f>
        <v/>
      </c>
      <c r="D96" s="37" t="str">
        <f>IF(NOT(Intervencoes!B96&lt;&gt;""),"",IF(INDEX(Financiamento!$J$7:$J$106,MATCH(A96,Financiamento!$A$7:$A$106,0))="","",INDEX(Financiamento!$J$7:$J$106,MATCH(A96,Financiamento!$A$7:$A$106,0))))</f>
        <v/>
      </c>
      <c r="E96" s="37" t="str">
        <f>IF(NOT(Intervencoes!B96&lt;&gt;""),"",IF(INDEX(Financiamento!$L$7:$L$106,MATCH(A96,Financiamento!$A$7:$A$106,0))="","",INDEX(Financiamento!$L$7:$L$106,MATCH(A96,Financiamento!$A$7:$A$106,0))))</f>
        <v/>
      </c>
      <c r="F96" s="37" t="str">
        <f>IF(NOT(Intervencoes!B96&lt;&gt;""),"",IF(INDEX(Financiamento!$M$7:$M$106,MATCH(A96,Financiamento!$A$7:$A$106,0))="","",INDEX(Financiamento!$M$7:$M$106,MATCH(A96,Financiamento!$A$7:$A$106,0))))</f>
        <v/>
      </c>
      <c r="G96" s="37" t="str">
        <f>IF(NOT(Intervencoes!B96&lt;&gt;""),"",IF(INDEX(Financiamento!$N$7:$N$106,MATCH(A96,Financiamento!$A$7:$A$106,0))="","",INDEX(Financiamento!$N$7:$N$106,MATCH(A96,Financiamento!$A$7:$A$106,0))))</f>
        <v/>
      </c>
      <c r="H96" s="35" t="str">
        <f>IF(NOT(Intervencoes!B96&lt;&gt;""),"",IF(INDEX(Financiamento!$Q$7:$Q$106,MATCH(A96,Financiamento!$A$7:$A$106,0))="","",INDEX(Financiamento!$Q$7:$Q$106,MATCH(A96,Financiamento!$A$7:$A$106,0))))</f>
        <v/>
      </c>
      <c r="I96" s="35" t="str">
        <f>IF(NOT(Intervencoes!B96&lt;&gt;""),"",IF(INDEX(Analise!$K$7:$K$106,MATCH(A96,Analise!$A$7:$A$106,0))="","",INDEX(Analise!$K$7:$K$106,MATCH(A96,Analise!$A$7:$A$106,0))))</f>
        <v/>
      </c>
      <c r="J96" s="37" t="str">
        <f>IF(NOT(Intervencoes!B96&lt;&gt;""),"",IF(INDEX(Analise!$S$7:$S$106,MATCH(A96,Analise!$A$7:$A$106,0))="","",INDEX(Analise!$S$7:$S$106,MATCH(A96,Analise!$A$7:$A$106,0))))</f>
        <v/>
      </c>
    </row>
    <row r="97" spans="1:10" ht="34.950000000000003" customHeight="1">
      <c r="A97" s="8" t="str">
        <f>IF(NOT(Intervencoes!B97&lt;&gt;""),"",IF(Intervencoes!A97="","",Intervencoes!A97))</f>
        <v/>
      </c>
      <c r="B97" s="8" t="str">
        <f>IF(NOT(Intervencoes!B97&lt;&gt;""),"",IF(Intervencoes!B97="","",Intervencoes!B97))</f>
        <v/>
      </c>
      <c r="C97" s="37" t="str">
        <f>IF(NOT(Intervencoes!B97&lt;&gt;""),"",IF(INDEX(Financiamento!$H$7:$H$106,MATCH(A97,Financiamento!$A$7:$A$106,0))="","",INDEX(Financiamento!$H$7:$H$106,MATCH(A97,Financiamento!$A$7:$A$106,0))))</f>
        <v/>
      </c>
      <c r="D97" s="37" t="str">
        <f>IF(NOT(Intervencoes!B97&lt;&gt;""),"",IF(INDEX(Financiamento!$J$7:$J$106,MATCH(A97,Financiamento!$A$7:$A$106,0))="","",INDEX(Financiamento!$J$7:$J$106,MATCH(A97,Financiamento!$A$7:$A$106,0))))</f>
        <v/>
      </c>
      <c r="E97" s="37" t="str">
        <f>IF(NOT(Intervencoes!B97&lt;&gt;""),"",IF(INDEX(Financiamento!$L$7:$L$106,MATCH(A97,Financiamento!$A$7:$A$106,0))="","",INDEX(Financiamento!$L$7:$L$106,MATCH(A97,Financiamento!$A$7:$A$106,0))))</f>
        <v/>
      </c>
      <c r="F97" s="37" t="str">
        <f>IF(NOT(Intervencoes!B97&lt;&gt;""),"",IF(INDEX(Financiamento!$M$7:$M$106,MATCH(A97,Financiamento!$A$7:$A$106,0))="","",INDEX(Financiamento!$M$7:$M$106,MATCH(A97,Financiamento!$A$7:$A$106,0))))</f>
        <v/>
      </c>
      <c r="G97" s="37" t="str">
        <f>IF(NOT(Intervencoes!B97&lt;&gt;""),"",IF(INDEX(Financiamento!$N$7:$N$106,MATCH(A97,Financiamento!$A$7:$A$106,0))="","",INDEX(Financiamento!$N$7:$N$106,MATCH(A97,Financiamento!$A$7:$A$106,0))))</f>
        <v/>
      </c>
      <c r="H97" s="35" t="str">
        <f>IF(NOT(Intervencoes!B97&lt;&gt;""),"",IF(INDEX(Financiamento!$Q$7:$Q$106,MATCH(A97,Financiamento!$A$7:$A$106,0))="","",INDEX(Financiamento!$Q$7:$Q$106,MATCH(A97,Financiamento!$A$7:$A$106,0))))</f>
        <v/>
      </c>
      <c r="I97" s="35" t="str">
        <f>IF(NOT(Intervencoes!B97&lt;&gt;""),"",IF(INDEX(Analise!$K$7:$K$106,MATCH(A97,Analise!$A$7:$A$106,0))="","",INDEX(Analise!$K$7:$K$106,MATCH(A97,Analise!$A$7:$A$106,0))))</f>
        <v/>
      </c>
      <c r="J97" s="37" t="str">
        <f>IF(NOT(Intervencoes!B97&lt;&gt;""),"",IF(INDEX(Analise!$S$7:$S$106,MATCH(A97,Analise!$A$7:$A$106,0))="","",INDEX(Analise!$S$7:$S$106,MATCH(A97,Analise!$A$7:$A$106,0))))</f>
        <v/>
      </c>
    </row>
    <row r="98" spans="1:10" ht="34.950000000000003" customHeight="1">
      <c r="A98" s="8" t="str">
        <f>IF(NOT(Intervencoes!B98&lt;&gt;""),"",IF(Intervencoes!A98="","",Intervencoes!A98))</f>
        <v/>
      </c>
      <c r="B98" s="8" t="str">
        <f>IF(NOT(Intervencoes!B98&lt;&gt;""),"",IF(Intervencoes!B98="","",Intervencoes!B98))</f>
        <v/>
      </c>
      <c r="C98" s="37" t="str">
        <f>IF(NOT(Intervencoes!B98&lt;&gt;""),"",IF(INDEX(Financiamento!$H$7:$H$106,MATCH(A98,Financiamento!$A$7:$A$106,0))="","",INDEX(Financiamento!$H$7:$H$106,MATCH(A98,Financiamento!$A$7:$A$106,0))))</f>
        <v/>
      </c>
      <c r="D98" s="37" t="str">
        <f>IF(NOT(Intervencoes!B98&lt;&gt;""),"",IF(INDEX(Financiamento!$J$7:$J$106,MATCH(A98,Financiamento!$A$7:$A$106,0))="","",INDEX(Financiamento!$J$7:$J$106,MATCH(A98,Financiamento!$A$7:$A$106,0))))</f>
        <v/>
      </c>
      <c r="E98" s="37" t="str">
        <f>IF(NOT(Intervencoes!B98&lt;&gt;""),"",IF(INDEX(Financiamento!$L$7:$L$106,MATCH(A98,Financiamento!$A$7:$A$106,0))="","",INDEX(Financiamento!$L$7:$L$106,MATCH(A98,Financiamento!$A$7:$A$106,0))))</f>
        <v/>
      </c>
      <c r="F98" s="37" t="str">
        <f>IF(NOT(Intervencoes!B98&lt;&gt;""),"",IF(INDEX(Financiamento!$M$7:$M$106,MATCH(A98,Financiamento!$A$7:$A$106,0))="","",INDEX(Financiamento!$M$7:$M$106,MATCH(A98,Financiamento!$A$7:$A$106,0))))</f>
        <v/>
      </c>
      <c r="G98" s="37" t="str">
        <f>IF(NOT(Intervencoes!B98&lt;&gt;""),"",IF(INDEX(Financiamento!$N$7:$N$106,MATCH(A98,Financiamento!$A$7:$A$106,0))="","",INDEX(Financiamento!$N$7:$N$106,MATCH(A98,Financiamento!$A$7:$A$106,0))))</f>
        <v/>
      </c>
      <c r="H98" s="35" t="str">
        <f>IF(NOT(Intervencoes!B98&lt;&gt;""),"",IF(INDEX(Financiamento!$Q$7:$Q$106,MATCH(A98,Financiamento!$A$7:$A$106,0))="","",INDEX(Financiamento!$Q$7:$Q$106,MATCH(A98,Financiamento!$A$7:$A$106,0))))</f>
        <v/>
      </c>
      <c r="I98" s="35" t="str">
        <f>IF(NOT(Intervencoes!B98&lt;&gt;""),"",IF(INDEX(Analise!$K$7:$K$106,MATCH(A98,Analise!$A$7:$A$106,0))="","",INDEX(Analise!$K$7:$K$106,MATCH(A98,Analise!$A$7:$A$106,0))))</f>
        <v/>
      </c>
      <c r="J98" s="37" t="str">
        <f>IF(NOT(Intervencoes!B98&lt;&gt;""),"",IF(INDEX(Analise!$S$7:$S$106,MATCH(A98,Analise!$A$7:$A$106,0))="","",INDEX(Analise!$S$7:$S$106,MATCH(A98,Analise!$A$7:$A$106,0))))</f>
        <v/>
      </c>
    </row>
    <row r="99" spans="1:10" ht="34.950000000000003" customHeight="1">
      <c r="A99" s="8" t="str">
        <f>IF(NOT(Intervencoes!B99&lt;&gt;""),"",IF(Intervencoes!A99="","",Intervencoes!A99))</f>
        <v/>
      </c>
      <c r="B99" s="8" t="str">
        <f>IF(NOT(Intervencoes!B99&lt;&gt;""),"",IF(Intervencoes!B99="","",Intervencoes!B99))</f>
        <v/>
      </c>
      <c r="C99" s="37" t="str">
        <f>IF(NOT(Intervencoes!B99&lt;&gt;""),"",IF(INDEX(Financiamento!$H$7:$H$106,MATCH(A99,Financiamento!$A$7:$A$106,0))="","",INDEX(Financiamento!$H$7:$H$106,MATCH(A99,Financiamento!$A$7:$A$106,0))))</f>
        <v/>
      </c>
      <c r="D99" s="37" t="str">
        <f>IF(NOT(Intervencoes!B99&lt;&gt;""),"",IF(INDEX(Financiamento!$J$7:$J$106,MATCH(A99,Financiamento!$A$7:$A$106,0))="","",INDEX(Financiamento!$J$7:$J$106,MATCH(A99,Financiamento!$A$7:$A$106,0))))</f>
        <v/>
      </c>
      <c r="E99" s="37" t="str">
        <f>IF(NOT(Intervencoes!B99&lt;&gt;""),"",IF(INDEX(Financiamento!$L$7:$L$106,MATCH(A99,Financiamento!$A$7:$A$106,0))="","",INDEX(Financiamento!$L$7:$L$106,MATCH(A99,Financiamento!$A$7:$A$106,0))))</f>
        <v/>
      </c>
      <c r="F99" s="37" t="str">
        <f>IF(NOT(Intervencoes!B99&lt;&gt;""),"",IF(INDEX(Financiamento!$M$7:$M$106,MATCH(A99,Financiamento!$A$7:$A$106,0))="","",INDEX(Financiamento!$M$7:$M$106,MATCH(A99,Financiamento!$A$7:$A$106,0))))</f>
        <v/>
      </c>
      <c r="G99" s="37" t="str">
        <f>IF(NOT(Intervencoes!B99&lt;&gt;""),"",IF(INDEX(Financiamento!$N$7:$N$106,MATCH(A99,Financiamento!$A$7:$A$106,0))="","",INDEX(Financiamento!$N$7:$N$106,MATCH(A99,Financiamento!$A$7:$A$106,0))))</f>
        <v/>
      </c>
      <c r="H99" s="35" t="str">
        <f>IF(NOT(Intervencoes!B99&lt;&gt;""),"",IF(INDEX(Financiamento!$Q$7:$Q$106,MATCH(A99,Financiamento!$A$7:$A$106,0))="","",INDEX(Financiamento!$Q$7:$Q$106,MATCH(A99,Financiamento!$A$7:$A$106,0))))</f>
        <v/>
      </c>
      <c r="I99" s="35" t="str">
        <f>IF(NOT(Intervencoes!B99&lt;&gt;""),"",IF(INDEX(Analise!$K$7:$K$106,MATCH(A99,Analise!$A$7:$A$106,0))="","",INDEX(Analise!$K$7:$K$106,MATCH(A99,Analise!$A$7:$A$106,0))))</f>
        <v/>
      </c>
      <c r="J99" s="37" t="str">
        <f>IF(NOT(Intervencoes!B99&lt;&gt;""),"",IF(INDEX(Analise!$S$7:$S$106,MATCH(A99,Analise!$A$7:$A$106,0))="","",INDEX(Analise!$S$7:$S$106,MATCH(A99,Analise!$A$7:$A$106,0))))</f>
        <v/>
      </c>
    </row>
    <row r="100" spans="1:10" ht="34.950000000000003" customHeight="1">
      <c r="A100" s="8" t="str">
        <f>IF(NOT(Intervencoes!B100&lt;&gt;""),"",IF(Intervencoes!A100="","",Intervencoes!A100))</f>
        <v/>
      </c>
      <c r="B100" s="8" t="str">
        <f>IF(NOT(Intervencoes!B100&lt;&gt;""),"",IF(Intervencoes!B100="","",Intervencoes!B100))</f>
        <v/>
      </c>
      <c r="C100" s="37" t="str">
        <f>IF(NOT(Intervencoes!B100&lt;&gt;""),"",IF(INDEX(Financiamento!$H$7:$H$106,MATCH(A100,Financiamento!$A$7:$A$106,0))="","",INDEX(Financiamento!$H$7:$H$106,MATCH(A100,Financiamento!$A$7:$A$106,0))))</f>
        <v/>
      </c>
      <c r="D100" s="37" t="str">
        <f>IF(NOT(Intervencoes!B100&lt;&gt;""),"",IF(INDEX(Financiamento!$J$7:$J$106,MATCH(A100,Financiamento!$A$7:$A$106,0))="","",INDEX(Financiamento!$J$7:$J$106,MATCH(A100,Financiamento!$A$7:$A$106,0))))</f>
        <v/>
      </c>
      <c r="E100" s="37" t="str">
        <f>IF(NOT(Intervencoes!B100&lt;&gt;""),"",IF(INDEX(Financiamento!$L$7:$L$106,MATCH(A100,Financiamento!$A$7:$A$106,0))="","",INDEX(Financiamento!$L$7:$L$106,MATCH(A100,Financiamento!$A$7:$A$106,0))))</f>
        <v/>
      </c>
      <c r="F100" s="37" t="str">
        <f>IF(NOT(Intervencoes!B100&lt;&gt;""),"",IF(INDEX(Financiamento!$M$7:$M$106,MATCH(A100,Financiamento!$A$7:$A$106,0))="","",INDEX(Financiamento!$M$7:$M$106,MATCH(A100,Financiamento!$A$7:$A$106,0))))</f>
        <v/>
      </c>
      <c r="G100" s="37" t="str">
        <f>IF(NOT(Intervencoes!B100&lt;&gt;""),"",IF(INDEX(Financiamento!$N$7:$N$106,MATCH(A100,Financiamento!$A$7:$A$106,0))="","",INDEX(Financiamento!$N$7:$N$106,MATCH(A100,Financiamento!$A$7:$A$106,0))))</f>
        <v/>
      </c>
      <c r="H100" s="35" t="str">
        <f>IF(NOT(Intervencoes!B100&lt;&gt;""),"",IF(INDEX(Financiamento!$Q$7:$Q$106,MATCH(A100,Financiamento!$A$7:$A$106,0))="","",INDEX(Financiamento!$Q$7:$Q$106,MATCH(A100,Financiamento!$A$7:$A$106,0))))</f>
        <v/>
      </c>
      <c r="I100" s="35" t="str">
        <f>IF(NOT(Intervencoes!B100&lt;&gt;""),"",IF(INDEX(Analise!$K$7:$K$106,MATCH(A100,Analise!$A$7:$A$106,0))="","",INDEX(Analise!$K$7:$K$106,MATCH(A100,Analise!$A$7:$A$106,0))))</f>
        <v/>
      </c>
      <c r="J100" s="37" t="str">
        <f>IF(NOT(Intervencoes!B100&lt;&gt;""),"",IF(INDEX(Analise!$S$7:$S$106,MATCH(A100,Analise!$A$7:$A$106,0))="","",INDEX(Analise!$S$7:$S$106,MATCH(A100,Analise!$A$7:$A$106,0))))</f>
        <v/>
      </c>
    </row>
    <row r="101" spans="1:10" ht="34.950000000000003" customHeight="1">
      <c r="A101" s="8" t="str">
        <f>IF(NOT(Intervencoes!B101&lt;&gt;""),"",IF(Intervencoes!A101="","",Intervencoes!A101))</f>
        <v/>
      </c>
      <c r="B101" s="8" t="str">
        <f>IF(NOT(Intervencoes!B101&lt;&gt;""),"",IF(Intervencoes!B101="","",Intervencoes!B101))</f>
        <v/>
      </c>
      <c r="C101" s="37" t="str">
        <f>IF(NOT(Intervencoes!B101&lt;&gt;""),"",IF(INDEX(Financiamento!$H$7:$H$106,MATCH(A101,Financiamento!$A$7:$A$106,0))="","",INDEX(Financiamento!$H$7:$H$106,MATCH(A101,Financiamento!$A$7:$A$106,0))))</f>
        <v/>
      </c>
      <c r="D101" s="37" t="str">
        <f>IF(NOT(Intervencoes!B101&lt;&gt;""),"",IF(INDEX(Financiamento!$J$7:$J$106,MATCH(A101,Financiamento!$A$7:$A$106,0))="","",INDEX(Financiamento!$J$7:$J$106,MATCH(A101,Financiamento!$A$7:$A$106,0))))</f>
        <v/>
      </c>
      <c r="E101" s="37" t="str">
        <f>IF(NOT(Intervencoes!B101&lt;&gt;""),"",IF(INDEX(Financiamento!$L$7:$L$106,MATCH(A101,Financiamento!$A$7:$A$106,0))="","",INDEX(Financiamento!$L$7:$L$106,MATCH(A101,Financiamento!$A$7:$A$106,0))))</f>
        <v/>
      </c>
      <c r="F101" s="37" t="str">
        <f>IF(NOT(Intervencoes!B101&lt;&gt;""),"",IF(INDEX(Financiamento!$M$7:$M$106,MATCH(A101,Financiamento!$A$7:$A$106,0))="","",INDEX(Financiamento!$M$7:$M$106,MATCH(A101,Financiamento!$A$7:$A$106,0))))</f>
        <v/>
      </c>
      <c r="G101" s="37" t="str">
        <f>IF(NOT(Intervencoes!B101&lt;&gt;""),"",IF(INDEX(Financiamento!$N$7:$N$106,MATCH(A101,Financiamento!$A$7:$A$106,0))="","",INDEX(Financiamento!$N$7:$N$106,MATCH(A101,Financiamento!$A$7:$A$106,0))))</f>
        <v/>
      </c>
      <c r="H101" s="35" t="str">
        <f>IF(NOT(Intervencoes!B101&lt;&gt;""),"",IF(INDEX(Financiamento!$Q$7:$Q$106,MATCH(A101,Financiamento!$A$7:$A$106,0))="","",INDEX(Financiamento!$Q$7:$Q$106,MATCH(A101,Financiamento!$A$7:$A$106,0))))</f>
        <v/>
      </c>
      <c r="I101" s="35" t="str">
        <f>IF(NOT(Intervencoes!B101&lt;&gt;""),"",IF(INDEX(Analise!$K$7:$K$106,MATCH(A101,Analise!$A$7:$A$106,0))="","",INDEX(Analise!$K$7:$K$106,MATCH(A101,Analise!$A$7:$A$106,0))))</f>
        <v/>
      </c>
      <c r="J101" s="37" t="str">
        <f>IF(NOT(Intervencoes!B101&lt;&gt;""),"",IF(INDEX(Analise!$S$7:$S$106,MATCH(A101,Analise!$A$7:$A$106,0))="","",INDEX(Analise!$S$7:$S$106,MATCH(A101,Analise!$A$7:$A$106,0))))</f>
        <v/>
      </c>
    </row>
    <row r="102" spans="1:10" ht="34.950000000000003" customHeight="1">
      <c r="A102" s="8" t="str">
        <f>IF(NOT(Intervencoes!B102&lt;&gt;""),"",IF(Intervencoes!A102="","",Intervencoes!A102))</f>
        <v/>
      </c>
      <c r="B102" s="8" t="str">
        <f>IF(NOT(Intervencoes!B102&lt;&gt;""),"",IF(Intervencoes!B102="","",Intervencoes!B102))</f>
        <v/>
      </c>
      <c r="C102" s="37" t="str">
        <f>IF(NOT(Intervencoes!B102&lt;&gt;""),"",IF(INDEX(Financiamento!$H$7:$H$106,MATCH(A102,Financiamento!$A$7:$A$106,0))="","",INDEX(Financiamento!$H$7:$H$106,MATCH(A102,Financiamento!$A$7:$A$106,0))))</f>
        <v/>
      </c>
      <c r="D102" s="37" t="str">
        <f>IF(NOT(Intervencoes!B102&lt;&gt;""),"",IF(INDEX(Financiamento!$J$7:$J$106,MATCH(A102,Financiamento!$A$7:$A$106,0))="","",INDEX(Financiamento!$J$7:$J$106,MATCH(A102,Financiamento!$A$7:$A$106,0))))</f>
        <v/>
      </c>
      <c r="E102" s="37" t="str">
        <f>IF(NOT(Intervencoes!B102&lt;&gt;""),"",IF(INDEX(Financiamento!$L$7:$L$106,MATCH(A102,Financiamento!$A$7:$A$106,0))="","",INDEX(Financiamento!$L$7:$L$106,MATCH(A102,Financiamento!$A$7:$A$106,0))))</f>
        <v/>
      </c>
      <c r="F102" s="37" t="str">
        <f>IF(NOT(Intervencoes!B102&lt;&gt;""),"",IF(INDEX(Financiamento!$M$7:$M$106,MATCH(A102,Financiamento!$A$7:$A$106,0))="","",INDEX(Financiamento!$M$7:$M$106,MATCH(A102,Financiamento!$A$7:$A$106,0))))</f>
        <v/>
      </c>
      <c r="G102" s="37" t="str">
        <f>IF(NOT(Intervencoes!B102&lt;&gt;""),"",IF(INDEX(Financiamento!$N$7:$N$106,MATCH(A102,Financiamento!$A$7:$A$106,0))="","",INDEX(Financiamento!$N$7:$N$106,MATCH(A102,Financiamento!$A$7:$A$106,0))))</f>
        <v/>
      </c>
      <c r="H102" s="35" t="str">
        <f>IF(NOT(Intervencoes!B102&lt;&gt;""),"",IF(INDEX(Financiamento!$Q$7:$Q$106,MATCH(A102,Financiamento!$A$7:$A$106,0))="","",INDEX(Financiamento!$Q$7:$Q$106,MATCH(A102,Financiamento!$A$7:$A$106,0))))</f>
        <v/>
      </c>
      <c r="I102" s="35" t="str">
        <f>IF(NOT(Intervencoes!B102&lt;&gt;""),"",IF(INDEX(Analise!$K$7:$K$106,MATCH(A102,Analise!$A$7:$A$106,0))="","",INDEX(Analise!$K$7:$K$106,MATCH(A102,Analise!$A$7:$A$106,0))))</f>
        <v/>
      </c>
      <c r="J102" s="37" t="str">
        <f>IF(NOT(Intervencoes!B102&lt;&gt;""),"",IF(INDEX(Analise!$S$7:$S$106,MATCH(A102,Analise!$A$7:$A$106,0))="","",INDEX(Analise!$S$7:$S$106,MATCH(A102,Analise!$A$7:$A$106,0))))</f>
        <v/>
      </c>
    </row>
    <row r="103" spans="1:10" ht="34.950000000000003" customHeight="1">
      <c r="A103" s="8" t="str">
        <f>IF(NOT(Intervencoes!B103&lt;&gt;""),"",IF(Intervencoes!A103="","",Intervencoes!A103))</f>
        <v/>
      </c>
      <c r="B103" s="8" t="str">
        <f>IF(NOT(Intervencoes!B103&lt;&gt;""),"",IF(Intervencoes!B103="","",Intervencoes!B103))</f>
        <v/>
      </c>
      <c r="C103" s="37" t="str">
        <f>IF(NOT(Intervencoes!B103&lt;&gt;""),"",IF(INDEX(Financiamento!$H$7:$H$106,MATCH(A103,Financiamento!$A$7:$A$106,0))="","",INDEX(Financiamento!$H$7:$H$106,MATCH(A103,Financiamento!$A$7:$A$106,0))))</f>
        <v/>
      </c>
      <c r="D103" s="37" t="str">
        <f>IF(NOT(Intervencoes!B103&lt;&gt;""),"",IF(INDEX(Financiamento!$J$7:$J$106,MATCH(A103,Financiamento!$A$7:$A$106,0))="","",INDEX(Financiamento!$J$7:$J$106,MATCH(A103,Financiamento!$A$7:$A$106,0))))</f>
        <v/>
      </c>
      <c r="E103" s="37" t="str">
        <f>IF(NOT(Intervencoes!B103&lt;&gt;""),"",IF(INDEX(Financiamento!$L$7:$L$106,MATCH(A103,Financiamento!$A$7:$A$106,0))="","",INDEX(Financiamento!$L$7:$L$106,MATCH(A103,Financiamento!$A$7:$A$106,0))))</f>
        <v/>
      </c>
      <c r="F103" s="37" t="str">
        <f>IF(NOT(Intervencoes!B103&lt;&gt;""),"",IF(INDEX(Financiamento!$M$7:$M$106,MATCH(A103,Financiamento!$A$7:$A$106,0))="","",INDEX(Financiamento!$M$7:$M$106,MATCH(A103,Financiamento!$A$7:$A$106,0))))</f>
        <v/>
      </c>
      <c r="G103" s="37" t="str">
        <f>IF(NOT(Intervencoes!B103&lt;&gt;""),"",IF(INDEX(Financiamento!$N$7:$N$106,MATCH(A103,Financiamento!$A$7:$A$106,0))="","",INDEX(Financiamento!$N$7:$N$106,MATCH(A103,Financiamento!$A$7:$A$106,0))))</f>
        <v/>
      </c>
      <c r="H103" s="35" t="str">
        <f>IF(NOT(Intervencoes!B103&lt;&gt;""),"",IF(INDEX(Financiamento!$Q$7:$Q$106,MATCH(A103,Financiamento!$A$7:$A$106,0))="","",INDEX(Financiamento!$Q$7:$Q$106,MATCH(A103,Financiamento!$A$7:$A$106,0))))</f>
        <v/>
      </c>
      <c r="I103" s="35" t="str">
        <f>IF(NOT(Intervencoes!B103&lt;&gt;""),"",IF(INDEX(Analise!$K$7:$K$106,MATCH(A103,Analise!$A$7:$A$106,0))="","",INDEX(Analise!$K$7:$K$106,MATCH(A103,Analise!$A$7:$A$106,0))))</f>
        <v/>
      </c>
      <c r="J103" s="37" t="str">
        <f>IF(NOT(Intervencoes!B103&lt;&gt;""),"",IF(INDEX(Analise!$S$7:$S$106,MATCH(A103,Analise!$A$7:$A$106,0))="","",INDEX(Analise!$S$7:$S$106,MATCH(A103,Analise!$A$7:$A$106,0))))</f>
        <v/>
      </c>
    </row>
    <row r="104" spans="1:10" ht="34.950000000000003" customHeight="1">
      <c r="A104" s="8" t="str">
        <f>IF(NOT(Intervencoes!B104&lt;&gt;""),"",IF(Intervencoes!A104="","",Intervencoes!A104))</f>
        <v/>
      </c>
      <c r="B104" s="8" t="str">
        <f>IF(NOT(Intervencoes!B104&lt;&gt;""),"",IF(Intervencoes!B104="","",Intervencoes!B104))</f>
        <v/>
      </c>
      <c r="C104" s="37" t="str">
        <f>IF(NOT(Intervencoes!B104&lt;&gt;""),"",IF(INDEX(Financiamento!$H$7:$H$106,MATCH(A104,Financiamento!$A$7:$A$106,0))="","",INDEX(Financiamento!$H$7:$H$106,MATCH(A104,Financiamento!$A$7:$A$106,0))))</f>
        <v/>
      </c>
      <c r="D104" s="37" t="str">
        <f>IF(NOT(Intervencoes!B104&lt;&gt;""),"",IF(INDEX(Financiamento!$J$7:$J$106,MATCH(A104,Financiamento!$A$7:$A$106,0))="","",INDEX(Financiamento!$J$7:$J$106,MATCH(A104,Financiamento!$A$7:$A$106,0))))</f>
        <v/>
      </c>
      <c r="E104" s="37" t="str">
        <f>IF(NOT(Intervencoes!B104&lt;&gt;""),"",IF(INDEX(Financiamento!$L$7:$L$106,MATCH(A104,Financiamento!$A$7:$A$106,0))="","",INDEX(Financiamento!$L$7:$L$106,MATCH(A104,Financiamento!$A$7:$A$106,0))))</f>
        <v/>
      </c>
      <c r="F104" s="37" t="str">
        <f>IF(NOT(Intervencoes!B104&lt;&gt;""),"",IF(INDEX(Financiamento!$M$7:$M$106,MATCH(A104,Financiamento!$A$7:$A$106,0))="","",INDEX(Financiamento!$M$7:$M$106,MATCH(A104,Financiamento!$A$7:$A$106,0))))</f>
        <v/>
      </c>
      <c r="G104" s="37" t="str">
        <f>IF(NOT(Intervencoes!B104&lt;&gt;""),"",IF(INDEX(Financiamento!$N$7:$N$106,MATCH(A104,Financiamento!$A$7:$A$106,0))="","",INDEX(Financiamento!$N$7:$N$106,MATCH(A104,Financiamento!$A$7:$A$106,0))))</f>
        <v/>
      </c>
      <c r="H104" s="35" t="str">
        <f>IF(NOT(Intervencoes!B104&lt;&gt;""),"",IF(INDEX(Financiamento!$Q$7:$Q$106,MATCH(A104,Financiamento!$A$7:$A$106,0))="","",INDEX(Financiamento!$Q$7:$Q$106,MATCH(A104,Financiamento!$A$7:$A$106,0))))</f>
        <v/>
      </c>
      <c r="I104" s="35" t="str">
        <f>IF(NOT(Intervencoes!B104&lt;&gt;""),"",IF(INDEX(Analise!$K$7:$K$106,MATCH(A104,Analise!$A$7:$A$106,0))="","",INDEX(Analise!$K$7:$K$106,MATCH(A104,Analise!$A$7:$A$106,0))))</f>
        <v/>
      </c>
      <c r="J104" s="37" t="str">
        <f>IF(NOT(Intervencoes!B104&lt;&gt;""),"",IF(INDEX(Analise!$S$7:$S$106,MATCH(A104,Analise!$A$7:$A$106,0))="","",INDEX(Analise!$S$7:$S$106,MATCH(A104,Analise!$A$7:$A$106,0))))</f>
        <v/>
      </c>
    </row>
    <row r="105" spans="1:10" ht="34.950000000000003" customHeight="1">
      <c r="A105" s="8" t="str">
        <f>IF(NOT(Intervencoes!B105&lt;&gt;""),"",IF(Intervencoes!A105="","",Intervencoes!A105))</f>
        <v/>
      </c>
      <c r="B105" s="8" t="str">
        <f>IF(NOT(Intervencoes!B105&lt;&gt;""),"",IF(Intervencoes!B105="","",Intervencoes!B105))</f>
        <v/>
      </c>
      <c r="C105" s="37" t="str">
        <f>IF(NOT(Intervencoes!B105&lt;&gt;""),"",IF(INDEX(Financiamento!$H$7:$H$106,MATCH(A105,Financiamento!$A$7:$A$106,0))="","",INDEX(Financiamento!$H$7:$H$106,MATCH(A105,Financiamento!$A$7:$A$106,0))))</f>
        <v/>
      </c>
      <c r="D105" s="37" t="str">
        <f>IF(NOT(Intervencoes!B105&lt;&gt;""),"",IF(INDEX(Financiamento!$J$7:$J$106,MATCH(A105,Financiamento!$A$7:$A$106,0))="","",INDEX(Financiamento!$J$7:$J$106,MATCH(A105,Financiamento!$A$7:$A$106,0))))</f>
        <v/>
      </c>
      <c r="E105" s="37" t="str">
        <f>IF(NOT(Intervencoes!B105&lt;&gt;""),"",IF(INDEX(Financiamento!$L$7:$L$106,MATCH(A105,Financiamento!$A$7:$A$106,0))="","",INDEX(Financiamento!$L$7:$L$106,MATCH(A105,Financiamento!$A$7:$A$106,0))))</f>
        <v/>
      </c>
      <c r="F105" s="37" t="str">
        <f>IF(NOT(Intervencoes!B105&lt;&gt;""),"",IF(INDEX(Financiamento!$M$7:$M$106,MATCH(A105,Financiamento!$A$7:$A$106,0))="","",INDEX(Financiamento!$M$7:$M$106,MATCH(A105,Financiamento!$A$7:$A$106,0))))</f>
        <v/>
      </c>
      <c r="G105" s="37" t="str">
        <f>IF(NOT(Intervencoes!B105&lt;&gt;""),"",IF(INDEX(Financiamento!$N$7:$N$106,MATCH(A105,Financiamento!$A$7:$A$106,0))="","",INDEX(Financiamento!$N$7:$N$106,MATCH(A105,Financiamento!$A$7:$A$106,0))))</f>
        <v/>
      </c>
      <c r="H105" s="35" t="str">
        <f>IF(NOT(Intervencoes!B105&lt;&gt;""),"",IF(INDEX(Financiamento!$Q$7:$Q$106,MATCH(A105,Financiamento!$A$7:$A$106,0))="","",INDEX(Financiamento!$Q$7:$Q$106,MATCH(A105,Financiamento!$A$7:$A$106,0))))</f>
        <v/>
      </c>
      <c r="I105" s="35" t="str">
        <f>IF(NOT(Intervencoes!B105&lt;&gt;""),"",IF(INDEX(Analise!$K$7:$K$106,MATCH(A105,Analise!$A$7:$A$106,0))="","",INDEX(Analise!$K$7:$K$106,MATCH(A105,Analise!$A$7:$A$106,0))))</f>
        <v/>
      </c>
      <c r="J105" s="37" t="str">
        <f>IF(NOT(Intervencoes!B105&lt;&gt;""),"",IF(INDEX(Analise!$S$7:$S$106,MATCH(A105,Analise!$A$7:$A$106,0))="","",INDEX(Analise!$S$7:$S$106,MATCH(A105,Analise!$A$7:$A$106,0))))</f>
        <v/>
      </c>
    </row>
    <row r="106" spans="1:10" ht="34.950000000000003" customHeight="1">
      <c r="A106" s="8" t="str">
        <f>IF(NOT(Intervencoes!B106&lt;&gt;""),"",IF(Intervencoes!A106="","",Intervencoes!A106))</f>
        <v/>
      </c>
      <c r="B106" s="8" t="str">
        <f>IF(NOT(Intervencoes!B106&lt;&gt;""),"",IF(Intervencoes!B106="","",Intervencoes!B106))</f>
        <v/>
      </c>
      <c r="C106" s="37" t="str">
        <f>IF(NOT(Intervencoes!B106&lt;&gt;""),"",IF(INDEX(Financiamento!$H$7:$H$106,MATCH(A106,Financiamento!$A$7:$A$106,0))="","",INDEX(Financiamento!$H$7:$H$106,MATCH(A106,Financiamento!$A$7:$A$106,0))))</f>
        <v/>
      </c>
      <c r="D106" s="37" t="str">
        <f>IF(NOT(Intervencoes!B106&lt;&gt;""),"",IF(INDEX(Financiamento!$J$7:$J$106,MATCH(A106,Financiamento!$A$7:$A$106,0))="","",INDEX(Financiamento!$J$7:$J$106,MATCH(A106,Financiamento!$A$7:$A$106,0))))</f>
        <v/>
      </c>
      <c r="E106" s="37" t="str">
        <f>IF(NOT(Intervencoes!B106&lt;&gt;""),"",IF(INDEX(Financiamento!$L$7:$L$106,MATCH(A106,Financiamento!$A$7:$A$106,0))="","",INDEX(Financiamento!$L$7:$L$106,MATCH(A106,Financiamento!$A$7:$A$106,0))))</f>
        <v/>
      </c>
      <c r="F106" s="37" t="str">
        <f>IF(NOT(Intervencoes!B106&lt;&gt;""),"",IF(INDEX(Financiamento!$M$7:$M$106,MATCH(A106,Financiamento!$A$7:$A$106,0))="","",INDEX(Financiamento!$M$7:$M$106,MATCH(A106,Financiamento!$A$7:$A$106,0))))</f>
        <v/>
      </c>
      <c r="G106" s="37" t="str">
        <f>IF(NOT(Intervencoes!B106&lt;&gt;""),"",IF(INDEX(Financiamento!$N$7:$N$106,MATCH(A106,Financiamento!$A$7:$A$106,0))="","",INDEX(Financiamento!$N$7:$N$106,MATCH(A106,Financiamento!$A$7:$A$106,0))))</f>
        <v/>
      </c>
      <c r="H106" s="35" t="str">
        <f>IF(NOT(Intervencoes!B106&lt;&gt;""),"",IF(INDEX(Financiamento!$Q$7:$Q$106,MATCH(A106,Financiamento!$A$7:$A$106,0))="","",INDEX(Financiamento!$Q$7:$Q$106,MATCH(A106,Financiamento!$A$7:$A$106,0))))</f>
        <v/>
      </c>
      <c r="I106" s="35" t="str">
        <f>IF(NOT(Intervencoes!B106&lt;&gt;""),"",IF(INDEX(Analise!$K$7:$K$106,MATCH(A106,Analise!$A$7:$A$106,0))="","",INDEX(Analise!$K$7:$K$106,MATCH(A106,Analise!$A$7:$A$106,0))))</f>
        <v/>
      </c>
      <c r="J106" s="37" t="str">
        <f>IF(NOT(Intervencoes!B106&lt;&gt;""),"",IF(INDEX(Analise!$S$7:$S$106,MATCH(A106,Analise!$A$7:$A$106,0))="","",INDEX(Analise!$S$7:$S$106,MATCH(A106,Analise!$A$7:$A$106,0))))</f>
        <v/>
      </c>
    </row>
    <row r="107" spans="1:10">
      <c r="C107" s="28"/>
      <c r="D107" s="28"/>
      <c r="E107" s="28"/>
      <c r="F107" s="28"/>
      <c r="G107" s="28"/>
      <c r="J107" s="28"/>
    </row>
    <row r="108" spans="1:10">
      <c r="A108" s="17" t="s">
        <v>13</v>
      </c>
      <c r="B108" s="17"/>
      <c r="C108" s="38" t="str">
        <f>IF(COUNTA(Intervencoes!$B$7:$B$106)=0,"",IF(COUNT(C7:C106)&lt;COUNTA(Intervencoes!$B$7:$B$106),"Por apurar",SUM(C7:C106)))</f>
        <v/>
      </c>
      <c r="D108" s="38" t="str">
        <f>IF(COUNTA(Intervencoes!$B$7:$B$106)=0,"",IF(COUNT(D7:D106)&lt;COUNTA(Intervencoes!$B$7:$B$106),"Por apurar",SUM(D7:D106)))</f>
        <v/>
      </c>
      <c r="E108" s="38" t="str">
        <f>IF(COUNTA(Intervencoes!$B$7:$B$106)=0,"",IF(COUNT(E7:E106)&lt;COUNTA(Intervencoes!$B$7:$B$106),"Por apurar",SUM(E7:E106)))</f>
        <v/>
      </c>
      <c r="F108" s="38" t="str">
        <f>IF(COUNTA(Intervencoes!$B$7:$B$106)=0,"",IF(COUNT(F7:F106)&lt;COUNTA(Intervencoes!$B$7:$B$106),"Por apurar",SUM(F7:F106)))</f>
        <v/>
      </c>
      <c r="G108" s="38" t="str">
        <f>IF(COUNTA(Intervencoes!$B$7:$B$106)=0,"",IF(COUNT(G7:G106)&lt;COUNTA(Intervencoes!$B$7:$B$106),"Por apurar",SUM(G7:G106)))</f>
        <v/>
      </c>
      <c r="H108" s="17"/>
      <c r="I108" s="17"/>
      <c r="J108" s="38" t="str">
        <f>IF(COUNTA(Intervencoes!$B$7:$B$106)=0,"",IF(COUNT(J7:J106)&lt;COUNTA(Intervencoes!$B$7:$B$106),"Por apurar",SUM(J7:J106)))</f>
        <v/>
      </c>
    </row>
    <row r="109" spans="1:10">
      <c r="A109" t="s">
        <v>14</v>
      </c>
      <c r="C109" s="28" t="str">
        <f>IF(COUNTA(Intervencoes!$B$7:$B$106)=0,"",SUM(C7:C106))</f>
        <v/>
      </c>
      <c r="D109" s="28" t="str">
        <f>IF(COUNTA(Intervencoes!$B$7:$B$106)=0,"",SUM(D7:D106))</f>
        <v/>
      </c>
      <c r="E109" s="28" t="str">
        <f>IF(COUNTA(Intervencoes!$B$7:$B$106)=0,"",SUM(E7:E106))</f>
        <v/>
      </c>
      <c r="F109" s="28" t="str">
        <f>IF(COUNTA(Intervencoes!$B$7:$B$106)=0,"",SUM(F7:F106))</f>
        <v/>
      </c>
      <c r="G109" s="28" t="str">
        <f>IF(COUNTA(Intervencoes!$B$7:$B$106)=0,"",SUM(G7:G106))</f>
        <v/>
      </c>
      <c r="J109" s="28" t="str">
        <f>IF(COUNTA(Intervencoes!$B$7:$B$106)=0,"",SUM(J7:J106))</f>
        <v/>
      </c>
    </row>
    <row r="111" spans="1:10">
      <c r="A111" t="s">
        <v>15</v>
      </c>
    </row>
    <row r="113" spans="1:6">
      <c r="A113" t="s">
        <v>16</v>
      </c>
      <c r="B113" t="str">
        <f>IF(Entidade!B12="","",Entidade!B12)</f>
        <v/>
      </c>
    </row>
    <row r="114" spans="1:6">
      <c r="A114" t="s">
        <v>17</v>
      </c>
      <c r="B114" t="str">
        <f>IF(Entidade!B11="","",Entidade!B11)</f>
        <v/>
      </c>
    </row>
    <row r="115" spans="1:6">
      <c r="A115" t="s">
        <v>18</v>
      </c>
      <c r="B115" t="str">
        <f>Entidade!B38</f>
        <v>Faltam campos obrigatórios</v>
      </c>
    </row>
    <row r="116" spans="1:6">
      <c r="A116" t="s">
        <v>19</v>
      </c>
      <c r="B116" s="28" t="str">
        <f>IF(COUNTA(Adiantamentos!B7:B106)=0,"Sem registo",IF(COUNT(Adiantamentos!D7:D106)&lt;COUNTA(Adiantamentos!B7:B106),"Por apurar",SUM(Adiantamentos!D7:D106)))</f>
        <v>Sem registo</v>
      </c>
    </row>
    <row r="118" spans="1:6">
      <c r="A118" t="s">
        <v>20</v>
      </c>
    </row>
    <row r="120" spans="1:6">
      <c r="A120" s="29" t="s">
        <v>21</v>
      </c>
      <c r="B120" s="29" t="s">
        <v>22</v>
      </c>
      <c r="C120" s="29" t="s">
        <v>23</v>
      </c>
      <c r="D120" s="29" t="s">
        <v>24</v>
      </c>
      <c r="E120" s="29" t="s">
        <v>25</v>
      </c>
      <c r="F120" s="29" t="s">
        <v>26</v>
      </c>
    </row>
    <row r="121" spans="1:6" ht="41.4">
      <c r="A121" s="30" t="str">
        <f>IF(Intervencoes!B7="","",Intervencoes!A7)</f>
        <v/>
      </c>
      <c r="B121" s="30" t="str">
        <f>IF(Intervencoes!B7="","",Intervencoes!X7)</f>
        <v/>
      </c>
      <c r="C121" s="30" t="str">
        <f>IF(A121="","",INDEX(Danos!$X$7:$X$106,MATCH(A121,Danos!$A$7:$A$106,0)))</f>
        <v/>
      </c>
      <c r="D121" s="30" t="str">
        <f>IF(A121="","",INDEX(Execucao!$M$7:$M$106,MATCH(A121,Execucao!$A$7:$A$106,0)))</f>
        <v/>
      </c>
      <c r="E121" s="31" t="str">
        <f>IF(A121="","",INDEX(Financiamento!$P$7:$P$106,MATCH(A121,Financiamento!$A$7:$A$106,0)))</f>
        <v/>
      </c>
      <c r="F121" s="30" t="s">
        <v>27</v>
      </c>
    </row>
    <row r="122" spans="1:6">
      <c r="A122" s="30" t="str">
        <f>IF(Intervencoes!B8="","",Intervencoes!A8)</f>
        <v/>
      </c>
      <c r="B122" s="30" t="str">
        <f>IF(Intervencoes!B8="","",Intervencoes!X8)</f>
        <v/>
      </c>
      <c r="C122" s="30" t="str">
        <f>IF(A122="","",INDEX(Danos!$X$7:$X$106,MATCH(A122,Danos!$A$7:$A$106,0)))</f>
        <v/>
      </c>
      <c r="D122" s="30" t="str">
        <f>IF(A122="","",INDEX(Execucao!$M$7:$M$106,MATCH(A122,Execucao!$A$7:$A$106,0)))</f>
        <v/>
      </c>
      <c r="E122" s="31" t="str">
        <f>IF(A122="","",INDEX(Financiamento!$P$7:$P$106,MATCH(A122,Financiamento!$A$7:$A$106,0)))</f>
        <v/>
      </c>
      <c r="F122" s="30"/>
    </row>
    <row r="123" spans="1:6">
      <c r="A123" s="30" t="str">
        <f>IF(Intervencoes!B9="","",Intervencoes!A9)</f>
        <v/>
      </c>
      <c r="B123" s="30" t="str">
        <f>IF(Intervencoes!B9="","",Intervencoes!X9)</f>
        <v/>
      </c>
      <c r="C123" s="30" t="str">
        <f>IF(A123="","",INDEX(Danos!$X$7:$X$106,MATCH(A123,Danos!$A$7:$A$106,0)))</f>
        <v/>
      </c>
      <c r="D123" s="30" t="str">
        <f>IF(A123="","",INDEX(Execucao!$M$7:$M$106,MATCH(A123,Execucao!$A$7:$A$106,0)))</f>
        <v/>
      </c>
      <c r="E123" s="31" t="str">
        <f>IF(A123="","",INDEX(Financiamento!$P$7:$P$106,MATCH(A123,Financiamento!$A$7:$A$106,0)))</f>
        <v/>
      </c>
      <c r="F123" s="30"/>
    </row>
    <row r="124" spans="1:6">
      <c r="A124" s="30" t="str">
        <f>IF(Intervencoes!B10="","",Intervencoes!A10)</f>
        <v/>
      </c>
      <c r="B124" s="30" t="str">
        <f>IF(Intervencoes!B10="","",Intervencoes!X10)</f>
        <v/>
      </c>
      <c r="C124" s="30" t="str">
        <f>IF(A124="","",INDEX(Danos!$X$7:$X$106,MATCH(A124,Danos!$A$7:$A$106,0)))</f>
        <v/>
      </c>
      <c r="D124" s="30" t="str">
        <f>IF(A124="","",INDEX(Execucao!$M$7:$M$106,MATCH(A124,Execucao!$A$7:$A$106,0)))</f>
        <v/>
      </c>
      <c r="E124" s="31" t="str">
        <f>IF(A124="","",INDEX(Financiamento!$P$7:$P$106,MATCH(A124,Financiamento!$A$7:$A$106,0)))</f>
        <v/>
      </c>
      <c r="F124" s="30"/>
    </row>
    <row r="125" spans="1:6">
      <c r="A125" s="30" t="str">
        <f>IF(Intervencoes!B11="","",Intervencoes!A11)</f>
        <v/>
      </c>
      <c r="B125" s="30" t="str">
        <f>IF(Intervencoes!B11="","",Intervencoes!X11)</f>
        <v/>
      </c>
      <c r="C125" s="30" t="str">
        <f>IF(A125="","",INDEX(Danos!$X$7:$X$106,MATCH(A125,Danos!$A$7:$A$106,0)))</f>
        <v/>
      </c>
      <c r="D125" s="30" t="str">
        <f>IF(A125="","",INDEX(Execucao!$M$7:$M$106,MATCH(A125,Execucao!$A$7:$A$106,0)))</f>
        <v/>
      </c>
      <c r="E125" s="31" t="str">
        <f>IF(A125="","",INDEX(Financiamento!$P$7:$P$106,MATCH(A125,Financiamento!$A$7:$A$106,0)))</f>
        <v/>
      </c>
      <c r="F125" s="30"/>
    </row>
    <row r="126" spans="1:6">
      <c r="A126" s="30" t="str">
        <f>IF(Intervencoes!B12="","",Intervencoes!A12)</f>
        <v/>
      </c>
      <c r="B126" s="30" t="str">
        <f>IF(Intervencoes!B12="","",Intervencoes!X12)</f>
        <v/>
      </c>
      <c r="C126" s="30" t="str">
        <f>IF(A126="","",INDEX(Danos!$X$7:$X$106,MATCH(A126,Danos!$A$7:$A$106,0)))</f>
        <v/>
      </c>
      <c r="D126" s="30" t="str">
        <f>IF(A126="","",INDEX(Execucao!$M$7:$M$106,MATCH(A126,Execucao!$A$7:$A$106,0)))</f>
        <v/>
      </c>
      <c r="E126" s="31" t="str">
        <f>IF(A126="","",INDEX(Financiamento!$P$7:$P$106,MATCH(A126,Financiamento!$A$7:$A$106,0)))</f>
        <v/>
      </c>
      <c r="F126" s="30"/>
    </row>
    <row r="127" spans="1:6">
      <c r="A127" s="30" t="str">
        <f>IF(Intervencoes!B13="","",Intervencoes!A13)</f>
        <v/>
      </c>
      <c r="B127" s="30" t="str">
        <f>IF(Intervencoes!B13="","",Intervencoes!X13)</f>
        <v/>
      </c>
      <c r="C127" s="30" t="str">
        <f>IF(A127="","",INDEX(Danos!$X$7:$X$106,MATCH(A127,Danos!$A$7:$A$106,0)))</f>
        <v/>
      </c>
      <c r="D127" s="30" t="str">
        <f>IF(A127="","",INDEX(Execucao!$M$7:$M$106,MATCH(A127,Execucao!$A$7:$A$106,0)))</f>
        <v/>
      </c>
      <c r="E127" s="31" t="str">
        <f>IF(A127="","",INDEX(Financiamento!$P$7:$P$106,MATCH(A127,Financiamento!$A$7:$A$106,0)))</f>
        <v/>
      </c>
      <c r="F127" s="30"/>
    </row>
    <row r="128" spans="1:6">
      <c r="A128" s="30" t="str">
        <f>IF(Intervencoes!B14="","",Intervencoes!A14)</f>
        <v/>
      </c>
      <c r="B128" s="30" t="str">
        <f>IF(Intervencoes!B14="","",Intervencoes!X14)</f>
        <v/>
      </c>
      <c r="C128" s="30" t="str">
        <f>IF(A128="","",INDEX(Danos!$X$7:$X$106,MATCH(A128,Danos!$A$7:$A$106,0)))</f>
        <v/>
      </c>
      <c r="D128" s="30" t="str">
        <f>IF(A128="","",INDEX(Execucao!$M$7:$M$106,MATCH(A128,Execucao!$A$7:$A$106,0)))</f>
        <v/>
      </c>
      <c r="E128" s="31" t="str">
        <f>IF(A128="","",INDEX(Financiamento!$P$7:$P$106,MATCH(A128,Financiamento!$A$7:$A$106,0)))</f>
        <v/>
      </c>
      <c r="F128" s="30"/>
    </row>
    <row r="129" spans="1:6">
      <c r="A129" s="30" t="str">
        <f>IF(Intervencoes!B15="","",Intervencoes!A15)</f>
        <v/>
      </c>
      <c r="B129" s="30" t="str">
        <f>IF(Intervencoes!B15="","",Intervencoes!X15)</f>
        <v/>
      </c>
      <c r="C129" s="30" t="str">
        <f>IF(A129="","",INDEX(Danos!$X$7:$X$106,MATCH(A129,Danos!$A$7:$A$106,0)))</f>
        <v/>
      </c>
      <c r="D129" s="30" t="str">
        <f>IF(A129="","",INDEX(Execucao!$M$7:$M$106,MATCH(A129,Execucao!$A$7:$A$106,0)))</f>
        <v/>
      </c>
      <c r="E129" s="31" t="str">
        <f>IF(A129="","",INDEX(Financiamento!$P$7:$P$106,MATCH(A129,Financiamento!$A$7:$A$106,0)))</f>
        <v/>
      </c>
      <c r="F129" s="30"/>
    </row>
    <row r="130" spans="1:6">
      <c r="A130" s="30" t="str">
        <f>IF(Intervencoes!B16="","",Intervencoes!A16)</f>
        <v/>
      </c>
      <c r="B130" s="30" t="str">
        <f>IF(Intervencoes!B16="","",Intervencoes!X16)</f>
        <v/>
      </c>
      <c r="C130" s="30" t="str">
        <f>IF(A130="","",INDEX(Danos!$X$7:$X$106,MATCH(A130,Danos!$A$7:$A$106,0)))</f>
        <v/>
      </c>
      <c r="D130" s="30" t="str">
        <f>IF(A130="","",INDEX(Execucao!$M$7:$M$106,MATCH(A130,Execucao!$A$7:$A$106,0)))</f>
        <v/>
      </c>
      <c r="E130" s="31" t="str">
        <f>IF(A130="","",INDEX(Financiamento!$P$7:$P$106,MATCH(A130,Financiamento!$A$7:$A$106,0)))</f>
        <v/>
      </c>
      <c r="F130" s="30"/>
    </row>
    <row r="131" spans="1:6">
      <c r="A131" s="30" t="str">
        <f>IF(Intervencoes!B17="","",Intervencoes!A17)</f>
        <v/>
      </c>
      <c r="B131" s="30" t="str">
        <f>IF(Intervencoes!B17="","",Intervencoes!X17)</f>
        <v/>
      </c>
      <c r="C131" s="30" t="str">
        <f>IF(A131="","",INDEX(Danos!$X$7:$X$106,MATCH(A131,Danos!$A$7:$A$106,0)))</f>
        <v/>
      </c>
      <c r="D131" s="30" t="str">
        <f>IF(A131="","",INDEX(Execucao!$M$7:$M$106,MATCH(A131,Execucao!$A$7:$A$106,0)))</f>
        <v/>
      </c>
      <c r="E131" s="31" t="str">
        <f>IF(A131="","",INDEX(Financiamento!$P$7:$P$106,MATCH(A131,Financiamento!$A$7:$A$106,0)))</f>
        <v/>
      </c>
      <c r="F131" s="30"/>
    </row>
    <row r="132" spans="1:6">
      <c r="A132" s="30" t="str">
        <f>IF(Intervencoes!B18="","",Intervencoes!A18)</f>
        <v/>
      </c>
      <c r="B132" s="30" t="str">
        <f>IF(Intervencoes!B18="","",Intervencoes!X18)</f>
        <v/>
      </c>
      <c r="C132" s="30" t="str">
        <f>IF(A132="","",INDEX(Danos!$X$7:$X$106,MATCH(A132,Danos!$A$7:$A$106,0)))</f>
        <v/>
      </c>
      <c r="D132" s="30" t="str">
        <f>IF(A132="","",INDEX(Execucao!$M$7:$M$106,MATCH(A132,Execucao!$A$7:$A$106,0)))</f>
        <v/>
      </c>
      <c r="E132" s="31" t="str">
        <f>IF(A132="","",INDEX(Financiamento!$P$7:$P$106,MATCH(A132,Financiamento!$A$7:$A$106,0)))</f>
        <v/>
      </c>
      <c r="F132" s="30"/>
    </row>
    <row r="133" spans="1:6">
      <c r="A133" s="30" t="str">
        <f>IF(Intervencoes!B19="","",Intervencoes!A19)</f>
        <v/>
      </c>
      <c r="B133" s="30" t="str">
        <f>IF(Intervencoes!B19="","",Intervencoes!X19)</f>
        <v/>
      </c>
      <c r="C133" s="30" t="str">
        <f>IF(A133="","",INDEX(Danos!$X$7:$X$106,MATCH(A133,Danos!$A$7:$A$106,0)))</f>
        <v/>
      </c>
      <c r="D133" s="30" t="str">
        <f>IF(A133="","",INDEX(Execucao!$M$7:$M$106,MATCH(A133,Execucao!$A$7:$A$106,0)))</f>
        <v/>
      </c>
      <c r="E133" s="31" t="str">
        <f>IF(A133="","",INDEX(Financiamento!$P$7:$P$106,MATCH(A133,Financiamento!$A$7:$A$106,0)))</f>
        <v/>
      </c>
      <c r="F133" s="30"/>
    </row>
    <row r="134" spans="1:6">
      <c r="A134" s="30" t="str">
        <f>IF(Intervencoes!B20="","",Intervencoes!A20)</f>
        <v/>
      </c>
      <c r="B134" s="30" t="str">
        <f>IF(Intervencoes!B20="","",Intervencoes!X20)</f>
        <v/>
      </c>
      <c r="C134" s="30" t="str">
        <f>IF(A134="","",INDEX(Danos!$X$7:$X$106,MATCH(A134,Danos!$A$7:$A$106,0)))</f>
        <v/>
      </c>
      <c r="D134" s="30" t="str">
        <f>IF(A134="","",INDEX(Execucao!$M$7:$M$106,MATCH(A134,Execucao!$A$7:$A$106,0)))</f>
        <v/>
      </c>
      <c r="E134" s="31" t="str">
        <f>IF(A134="","",INDEX(Financiamento!$P$7:$P$106,MATCH(A134,Financiamento!$A$7:$A$106,0)))</f>
        <v/>
      </c>
      <c r="F134" s="30"/>
    </row>
    <row r="135" spans="1:6">
      <c r="A135" s="30" t="str">
        <f>IF(Intervencoes!B21="","",Intervencoes!A21)</f>
        <v/>
      </c>
      <c r="B135" s="30" t="str">
        <f>IF(Intervencoes!B21="","",Intervencoes!X21)</f>
        <v/>
      </c>
      <c r="C135" s="30" t="str">
        <f>IF(A135="","",INDEX(Danos!$X$7:$X$106,MATCH(A135,Danos!$A$7:$A$106,0)))</f>
        <v/>
      </c>
      <c r="D135" s="30" t="str">
        <f>IF(A135="","",INDEX(Execucao!$M$7:$M$106,MATCH(A135,Execucao!$A$7:$A$106,0)))</f>
        <v/>
      </c>
      <c r="E135" s="31" t="str">
        <f>IF(A135="","",INDEX(Financiamento!$P$7:$P$106,MATCH(A135,Financiamento!$A$7:$A$106,0)))</f>
        <v/>
      </c>
      <c r="F135" s="30"/>
    </row>
    <row r="136" spans="1:6">
      <c r="A136" s="30" t="str">
        <f>IF(Intervencoes!B22="","",Intervencoes!A22)</f>
        <v/>
      </c>
      <c r="B136" s="30" t="str">
        <f>IF(Intervencoes!B22="","",Intervencoes!X22)</f>
        <v/>
      </c>
      <c r="C136" s="30" t="str">
        <f>IF(A136="","",INDEX(Danos!$X$7:$X$106,MATCH(A136,Danos!$A$7:$A$106,0)))</f>
        <v/>
      </c>
      <c r="D136" s="30" t="str">
        <f>IF(A136="","",INDEX(Execucao!$M$7:$M$106,MATCH(A136,Execucao!$A$7:$A$106,0)))</f>
        <v/>
      </c>
      <c r="E136" s="31" t="str">
        <f>IF(A136="","",INDEX(Financiamento!$P$7:$P$106,MATCH(A136,Financiamento!$A$7:$A$106,0)))</f>
        <v/>
      </c>
      <c r="F136" s="30"/>
    </row>
    <row r="137" spans="1:6">
      <c r="A137" s="30" t="str">
        <f>IF(Intervencoes!B23="","",Intervencoes!A23)</f>
        <v/>
      </c>
      <c r="B137" s="30" t="str">
        <f>IF(Intervencoes!B23="","",Intervencoes!X23)</f>
        <v/>
      </c>
      <c r="C137" s="30" t="str">
        <f>IF(A137="","",INDEX(Danos!$X$7:$X$106,MATCH(A137,Danos!$A$7:$A$106,0)))</f>
        <v/>
      </c>
      <c r="D137" s="30" t="str">
        <f>IF(A137="","",INDEX(Execucao!$M$7:$M$106,MATCH(A137,Execucao!$A$7:$A$106,0)))</f>
        <v/>
      </c>
      <c r="E137" s="31" t="str">
        <f>IF(A137="","",INDEX(Financiamento!$P$7:$P$106,MATCH(A137,Financiamento!$A$7:$A$106,0)))</f>
        <v/>
      </c>
      <c r="F137" s="30"/>
    </row>
    <row r="138" spans="1:6">
      <c r="A138" s="30" t="str">
        <f>IF(Intervencoes!B24="","",Intervencoes!A24)</f>
        <v/>
      </c>
      <c r="B138" s="30" t="str">
        <f>IF(Intervencoes!B24="","",Intervencoes!X24)</f>
        <v/>
      </c>
      <c r="C138" s="30" t="str">
        <f>IF(A138="","",INDEX(Danos!$X$7:$X$106,MATCH(A138,Danos!$A$7:$A$106,0)))</f>
        <v/>
      </c>
      <c r="D138" s="30" t="str">
        <f>IF(A138="","",INDEX(Execucao!$M$7:$M$106,MATCH(A138,Execucao!$A$7:$A$106,0)))</f>
        <v/>
      </c>
      <c r="E138" s="31" t="str">
        <f>IF(A138="","",INDEX(Financiamento!$P$7:$P$106,MATCH(A138,Financiamento!$A$7:$A$106,0)))</f>
        <v/>
      </c>
      <c r="F138" s="30"/>
    </row>
    <row r="139" spans="1:6">
      <c r="A139" s="30" t="str">
        <f>IF(Intervencoes!B25="","",Intervencoes!A25)</f>
        <v/>
      </c>
      <c r="B139" s="30" t="str">
        <f>IF(Intervencoes!B25="","",Intervencoes!X25)</f>
        <v/>
      </c>
      <c r="C139" s="30" t="str">
        <f>IF(A139="","",INDEX(Danos!$X$7:$X$106,MATCH(A139,Danos!$A$7:$A$106,0)))</f>
        <v/>
      </c>
      <c r="D139" s="30" t="str">
        <f>IF(A139="","",INDEX(Execucao!$M$7:$M$106,MATCH(A139,Execucao!$A$7:$A$106,0)))</f>
        <v/>
      </c>
      <c r="E139" s="31" t="str">
        <f>IF(A139="","",INDEX(Financiamento!$P$7:$P$106,MATCH(A139,Financiamento!$A$7:$A$106,0)))</f>
        <v/>
      </c>
      <c r="F139" s="30"/>
    </row>
    <row r="140" spans="1:6">
      <c r="A140" s="30" t="str">
        <f>IF(Intervencoes!B26="","",Intervencoes!A26)</f>
        <v/>
      </c>
      <c r="B140" s="30" t="str">
        <f>IF(Intervencoes!B26="","",Intervencoes!X26)</f>
        <v/>
      </c>
      <c r="C140" s="30" t="str">
        <f>IF(A140="","",INDEX(Danos!$X$7:$X$106,MATCH(A140,Danos!$A$7:$A$106,0)))</f>
        <v/>
      </c>
      <c r="D140" s="30" t="str">
        <f>IF(A140="","",INDEX(Execucao!$M$7:$M$106,MATCH(A140,Execucao!$A$7:$A$106,0)))</f>
        <v/>
      </c>
      <c r="E140" s="31" t="str">
        <f>IF(A140="","",INDEX(Financiamento!$P$7:$P$106,MATCH(A140,Financiamento!$A$7:$A$106,0)))</f>
        <v/>
      </c>
      <c r="F140" s="30"/>
    </row>
    <row r="141" spans="1:6">
      <c r="A141" s="30" t="str">
        <f>IF(Intervencoes!B27="","",Intervencoes!A27)</f>
        <v/>
      </c>
      <c r="B141" s="30" t="str">
        <f>IF(Intervencoes!B27="","",Intervencoes!X27)</f>
        <v/>
      </c>
      <c r="C141" s="30" t="str">
        <f>IF(A141="","",INDEX(Danos!$X$7:$X$106,MATCH(A141,Danos!$A$7:$A$106,0)))</f>
        <v/>
      </c>
      <c r="D141" s="30" t="str">
        <f>IF(A141="","",INDEX(Execucao!$M$7:$M$106,MATCH(A141,Execucao!$A$7:$A$106,0)))</f>
        <v/>
      </c>
      <c r="E141" s="31" t="str">
        <f>IF(A141="","",INDEX(Financiamento!$P$7:$P$106,MATCH(A141,Financiamento!$A$7:$A$106,0)))</f>
        <v/>
      </c>
      <c r="F141" s="30"/>
    </row>
    <row r="142" spans="1:6">
      <c r="A142" s="30" t="str">
        <f>IF(Intervencoes!B28="","",Intervencoes!A28)</f>
        <v/>
      </c>
      <c r="B142" s="30" t="str">
        <f>IF(Intervencoes!B28="","",Intervencoes!X28)</f>
        <v/>
      </c>
      <c r="C142" s="30" t="str">
        <f>IF(A142="","",INDEX(Danos!$X$7:$X$106,MATCH(A142,Danos!$A$7:$A$106,0)))</f>
        <v/>
      </c>
      <c r="D142" s="30" t="str">
        <f>IF(A142="","",INDEX(Execucao!$M$7:$M$106,MATCH(A142,Execucao!$A$7:$A$106,0)))</f>
        <v/>
      </c>
      <c r="E142" s="31" t="str">
        <f>IF(A142="","",INDEX(Financiamento!$P$7:$P$106,MATCH(A142,Financiamento!$A$7:$A$106,0)))</f>
        <v/>
      </c>
      <c r="F142" s="30"/>
    </row>
    <row r="143" spans="1:6">
      <c r="A143" s="30" t="str">
        <f>IF(Intervencoes!B29="","",Intervencoes!A29)</f>
        <v/>
      </c>
      <c r="B143" s="30" t="str">
        <f>IF(Intervencoes!B29="","",Intervencoes!X29)</f>
        <v/>
      </c>
      <c r="C143" s="30" t="str">
        <f>IF(A143="","",INDEX(Danos!$X$7:$X$106,MATCH(A143,Danos!$A$7:$A$106,0)))</f>
        <v/>
      </c>
      <c r="D143" s="30" t="str">
        <f>IF(A143="","",INDEX(Execucao!$M$7:$M$106,MATCH(A143,Execucao!$A$7:$A$106,0)))</f>
        <v/>
      </c>
      <c r="E143" s="31" t="str">
        <f>IF(A143="","",INDEX(Financiamento!$P$7:$P$106,MATCH(A143,Financiamento!$A$7:$A$106,0)))</f>
        <v/>
      </c>
      <c r="F143" s="30"/>
    </row>
    <row r="144" spans="1:6">
      <c r="A144" s="30" t="str">
        <f>IF(Intervencoes!B30="","",Intervencoes!A30)</f>
        <v/>
      </c>
      <c r="B144" s="30" t="str">
        <f>IF(Intervencoes!B30="","",Intervencoes!X30)</f>
        <v/>
      </c>
      <c r="C144" s="30" t="str">
        <f>IF(A144="","",INDEX(Danos!$X$7:$X$106,MATCH(A144,Danos!$A$7:$A$106,0)))</f>
        <v/>
      </c>
      <c r="D144" s="30" t="str">
        <f>IF(A144="","",INDEX(Execucao!$M$7:$M$106,MATCH(A144,Execucao!$A$7:$A$106,0)))</f>
        <v/>
      </c>
      <c r="E144" s="31" t="str">
        <f>IF(A144="","",INDEX(Financiamento!$P$7:$P$106,MATCH(A144,Financiamento!$A$7:$A$106,0)))</f>
        <v/>
      </c>
      <c r="F144" s="30"/>
    </row>
    <row r="145" spans="1:6">
      <c r="A145" s="30" t="str">
        <f>IF(Intervencoes!B31="","",Intervencoes!A31)</f>
        <v/>
      </c>
      <c r="B145" s="30" t="str">
        <f>IF(Intervencoes!B31="","",Intervencoes!X31)</f>
        <v/>
      </c>
      <c r="C145" s="30" t="str">
        <f>IF(A145="","",INDEX(Danos!$X$7:$X$106,MATCH(A145,Danos!$A$7:$A$106,0)))</f>
        <v/>
      </c>
      <c r="D145" s="30" t="str">
        <f>IF(A145="","",INDEX(Execucao!$M$7:$M$106,MATCH(A145,Execucao!$A$7:$A$106,0)))</f>
        <v/>
      </c>
      <c r="E145" s="31" t="str">
        <f>IF(A145="","",INDEX(Financiamento!$P$7:$P$106,MATCH(A145,Financiamento!$A$7:$A$106,0)))</f>
        <v/>
      </c>
      <c r="F145" s="30"/>
    </row>
    <row r="146" spans="1:6">
      <c r="A146" s="30" t="str">
        <f>IF(Intervencoes!B32="","",Intervencoes!A32)</f>
        <v/>
      </c>
      <c r="B146" s="30" t="str">
        <f>IF(Intervencoes!B32="","",Intervencoes!X32)</f>
        <v/>
      </c>
      <c r="C146" s="30" t="str">
        <f>IF(A146="","",INDEX(Danos!$X$7:$X$106,MATCH(A146,Danos!$A$7:$A$106,0)))</f>
        <v/>
      </c>
      <c r="D146" s="30" t="str">
        <f>IF(A146="","",INDEX(Execucao!$M$7:$M$106,MATCH(A146,Execucao!$A$7:$A$106,0)))</f>
        <v/>
      </c>
      <c r="E146" s="31" t="str">
        <f>IF(A146="","",INDEX(Financiamento!$P$7:$P$106,MATCH(A146,Financiamento!$A$7:$A$106,0)))</f>
        <v/>
      </c>
      <c r="F146" s="30"/>
    </row>
    <row r="147" spans="1:6">
      <c r="A147" s="30" t="str">
        <f>IF(Intervencoes!B33="","",Intervencoes!A33)</f>
        <v/>
      </c>
      <c r="B147" s="30" t="str">
        <f>IF(Intervencoes!B33="","",Intervencoes!X33)</f>
        <v/>
      </c>
      <c r="C147" s="30" t="str">
        <f>IF(A147="","",INDEX(Danos!$X$7:$X$106,MATCH(A147,Danos!$A$7:$A$106,0)))</f>
        <v/>
      </c>
      <c r="D147" s="30" t="str">
        <f>IF(A147="","",INDEX(Execucao!$M$7:$M$106,MATCH(A147,Execucao!$A$7:$A$106,0)))</f>
        <v/>
      </c>
      <c r="E147" s="31" t="str">
        <f>IF(A147="","",INDEX(Financiamento!$P$7:$P$106,MATCH(A147,Financiamento!$A$7:$A$106,0)))</f>
        <v/>
      </c>
      <c r="F147" s="30"/>
    </row>
    <row r="148" spans="1:6">
      <c r="A148" s="30" t="str">
        <f>IF(Intervencoes!B34="","",Intervencoes!A34)</f>
        <v/>
      </c>
      <c r="B148" s="30" t="str">
        <f>IF(Intervencoes!B34="","",Intervencoes!X34)</f>
        <v/>
      </c>
      <c r="C148" s="30" t="str">
        <f>IF(A148="","",INDEX(Danos!$X$7:$X$106,MATCH(A148,Danos!$A$7:$A$106,0)))</f>
        <v/>
      </c>
      <c r="D148" s="30" t="str">
        <f>IF(A148="","",INDEX(Execucao!$M$7:$M$106,MATCH(A148,Execucao!$A$7:$A$106,0)))</f>
        <v/>
      </c>
      <c r="E148" s="31" t="str">
        <f>IF(A148="","",INDEX(Financiamento!$P$7:$P$106,MATCH(A148,Financiamento!$A$7:$A$106,0)))</f>
        <v/>
      </c>
      <c r="F148" s="30"/>
    </row>
    <row r="149" spans="1:6">
      <c r="A149" s="30" t="str">
        <f>IF(Intervencoes!B35="","",Intervencoes!A35)</f>
        <v/>
      </c>
      <c r="B149" s="30" t="str">
        <f>IF(Intervencoes!B35="","",Intervencoes!X35)</f>
        <v/>
      </c>
      <c r="C149" s="30" t="str">
        <f>IF(A149="","",INDEX(Danos!$X$7:$X$106,MATCH(A149,Danos!$A$7:$A$106,0)))</f>
        <v/>
      </c>
      <c r="D149" s="30" t="str">
        <f>IF(A149="","",INDEX(Execucao!$M$7:$M$106,MATCH(A149,Execucao!$A$7:$A$106,0)))</f>
        <v/>
      </c>
      <c r="E149" s="31" t="str">
        <f>IF(A149="","",INDEX(Financiamento!$P$7:$P$106,MATCH(A149,Financiamento!$A$7:$A$106,0)))</f>
        <v/>
      </c>
      <c r="F149" s="30"/>
    </row>
    <row r="150" spans="1:6">
      <c r="A150" s="30" t="str">
        <f>IF(Intervencoes!B36="","",Intervencoes!A36)</f>
        <v/>
      </c>
      <c r="B150" s="30" t="str">
        <f>IF(Intervencoes!B36="","",Intervencoes!X36)</f>
        <v/>
      </c>
      <c r="C150" s="30" t="str">
        <f>IF(A150="","",INDEX(Danos!$X$7:$X$106,MATCH(A150,Danos!$A$7:$A$106,0)))</f>
        <v/>
      </c>
      <c r="D150" s="30" t="str">
        <f>IF(A150="","",INDEX(Execucao!$M$7:$M$106,MATCH(A150,Execucao!$A$7:$A$106,0)))</f>
        <v/>
      </c>
      <c r="E150" s="31" t="str">
        <f>IF(A150="","",INDEX(Financiamento!$P$7:$P$106,MATCH(A150,Financiamento!$A$7:$A$106,0)))</f>
        <v/>
      </c>
      <c r="F150" s="30"/>
    </row>
    <row r="151" spans="1:6">
      <c r="A151" s="30" t="str">
        <f>IF(Intervencoes!B37="","",Intervencoes!A37)</f>
        <v/>
      </c>
      <c r="B151" s="30" t="str">
        <f>IF(Intervencoes!B37="","",Intervencoes!X37)</f>
        <v/>
      </c>
      <c r="C151" s="30" t="str">
        <f>IF(A151="","",INDEX(Danos!$X$7:$X$106,MATCH(A151,Danos!$A$7:$A$106,0)))</f>
        <v/>
      </c>
      <c r="D151" s="30" t="str">
        <f>IF(A151="","",INDEX(Execucao!$M$7:$M$106,MATCH(A151,Execucao!$A$7:$A$106,0)))</f>
        <v/>
      </c>
      <c r="E151" s="31" t="str">
        <f>IF(A151="","",INDEX(Financiamento!$P$7:$P$106,MATCH(A151,Financiamento!$A$7:$A$106,0)))</f>
        <v/>
      </c>
      <c r="F151" s="30"/>
    </row>
    <row r="152" spans="1:6">
      <c r="A152" s="30" t="str">
        <f>IF(Intervencoes!B38="","",Intervencoes!A38)</f>
        <v/>
      </c>
      <c r="B152" s="30" t="str">
        <f>IF(Intervencoes!B38="","",Intervencoes!X38)</f>
        <v/>
      </c>
      <c r="C152" s="30" t="str">
        <f>IF(A152="","",INDEX(Danos!$X$7:$X$106,MATCH(A152,Danos!$A$7:$A$106,0)))</f>
        <v/>
      </c>
      <c r="D152" s="30" t="str">
        <f>IF(A152="","",INDEX(Execucao!$M$7:$M$106,MATCH(A152,Execucao!$A$7:$A$106,0)))</f>
        <v/>
      </c>
      <c r="E152" s="31" t="str">
        <f>IF(A152="","",INDEX(Financiamento!$P$7:$P$106,MATCH(A152,Financiamento!$A$7:$A$106,0)))</f>
        <v/>
      </c>
      <c r="F152" s="30"/>
    </row>
    <row r="153" spans="1:6">
      <c r="A153" s="30" t="str">
        <f>IF(Intervencoes!B39="","",Intervencoes!A39)</f>
        <v/>
      </c>
      <c r="B153" s="30" t="str">
        <f>IF(Intervencoes!B39="","",Intervencoes!X39)</f>
        <v/>
      </c>
      <c r="C153" s="30" t="str">
        <f>IF(A153="","",INDEX(Danos!$X$7:$X$106,MATCH(A153,Danos!$A$7:$A$106,0)))</f>
        <v/>
      </c>
      <c r="D153" s="30" t="str">
        <f>IF(A153="","",INDEX(Execucao!$M$7:$M$106,MATCH(A153,Execucao!$A$7:$A$106,0)))</f>
        <v/>
      </c>
      <c r="E153" s="31" t="str">
        <f>IF(A153="","",INDEX(Financiamento!$P$7:$P$106,MATCH(A153,Financiamento!$A$7:$A$106,0)))</f>
        <v/>
      </c>
      <c r="F153" s="30"/>
    </row>
    <row r="154" spans="1:6">
      <c r="A154" s="30" t="str">
        <f>IF(Intervencoes!B40="","",Intervencoes!A40)</f>
        <v/>
      </c>
      <c r="B154" s="30" t="str">
        <f>IF(Intervencoes!B40="","",Intervencoes!X40)</f>
        <v/>
      </c>
      <c r="C154" s="30" t="str">
        <f>IF(A154="","",INDEX(Danos!$X$7:$X$106,MATCH(A154,Danos!$A$7:$A$106,0)))</f>
        <v/>
      </c>
      <c r="D154" s="30" t="str">
        <f>IF(A154="","",INDEX(Execucao!$M$7:$M$106,MATCH(A154,Execucao!$A$7:$A$106,0)))</f>
        <v/>
      </c>
      <c r="E154" s="31" t="str">
        <f>IF(A154="","",INDEX(Financiamento!$P$7:$P$106,MATCH(A154,Financiamento!$A$7:$A$106,0)))</f>
        <v/>
      </c>
      <c r="F154" s="30"/>
    </row>
    <row r="155" spans="1:6">
      <c r="A155" s="30" t="str">
        <f>IF(Intervencoes!B41="","",Intervencoes!A41)</f>
        <v/>
      </c>
      <c r="B155" s="30" t="str">
        <f>IF(Intervencoes!B41="","",Intervencoes!X41)</f>
        <v/>
      </c>
      <c r="C155" s="30" t="str">
        <f>IF(A155="","",INDEX(Danos!$X$7:$X$106,MATCH(A155,Danos!$A$7:$A$106,0)))</f>
        <v/>
      </c>
      <c r="D155" s="30" t="str">
        <f>IF(A155="","",INDEX(Execucao!$M$7:$M$106,MATCH(A155,Execucao!$A$7:$A$106,0)))</f>
        <v/>
      </c>
      <c r="E155" s="31" t="str">
        <f>IF(A155="","",INDEX(Financiamento!$P$7:$P$106,MATCH(A155,Financiamento!$A$7:$A$106,0)))</f>
        <v/>
      </c>
      <c r="F155" s="30"/>
    </row>
    <row r="156" spans="1:6">
      <c r="A156" s="30" t="str">
        <f>IF(Intervencoes!B42="","",Intervencoes!A42)</f>
        <v/>
      </c>
      <c r="B156" s="30" t="str">
        <f>IF(Intervencoes!B42="","",Intervencoes!X42)</f>
        <v/>
      </c>
      <c r="C156" s="30" t="str">
        <f>IF(A156="","",INDEX(Danos!$X$7:$X$106,MATCH(A156,Danos!$A$7:$A$106,0)))</f>
        <v/>
      </c>
      <c r="D156" s="30" t="str">
        <f>IF(A156="","",INDEX(Execucao!$M$7:$M$106,MATCH(A156,Execucao!$A$7:$A$106,0)))</f>
        <v/>
      </c>
      <c r="E156" s="31" t="str">
        <f>IF(A156="","",INDEX(Financiamento!$P$7:$P$106,MATCH(A156,Financiamento!$A$7:$A$106,0)))</f>
        <v/>
      </c>
      <c r="F156" s="30"/>
    </row>
    <row r="157" spans="1:6">
      <c r="A157" s="30" t="str">
        <f>IF(Intervencoes!B43="","",Intervencoes!A43)</f>
        <v/>
      </c>
      <c r="B157" s="30" t="str">
        <f>IF(Intervencoes!B43="","",Intervencoes!X43)</f>
        <v/>
      </c>
      <c r="C157" s="30" t="str">
        <f>IF(A157="","",INDEX(Danos!$X$7:$X$106,MATCH(A157,Danos!$A$7:$A$106,0)))</f>
        <v/>
      </c>
      <c r="D157" s="30" t="str">
        <f>IF(A157="","",INDEX(Execucao!$M$7:$M$106,MATCH(A157,Execucao!$A$7:$A$106,0)))</f>
        <v/>
      </c>
      <c r="E157" s="31" t="str">
        <f>IF(A157="","",INDEX(Financiamento!$P$7:$P$106,MATCH(A157,Financiamento!$A$7:$A$106,0)))</f>
        <v/>
      </c>
      <c r="F157" s="30"/>
    </row>
    <row r="158" spans="1:6">
      <c r="A158" s="30" t="str">
        <f>IF(Intervencoes!B44="","",Intervencoes!A44)</f>
        <v/>
      </c>
      <c r="B158" s="30" t="str">
        <f>IF(Intervencoes!B44="","",Intervencoes!X44)</f>
        <v/>
      </c>
      <c r="C158" s="30" t="str">
        <f>IF(A158="","",INDEX(Danos!$X$7:$X$106,MATCH(A158,Danos!$A$7:$A$106,0)))</f>
        <v/>
      </c>
      <c r="D158" s="30" t="str">
        <f>IF(A158="","",INDEX(Execucao!$M$7:$M$106,MATCH(A158,Execucao!$A$7:$A$106,0)))</f>
        <v/>
      </c>
      <c r="E158" s="31" t="str">
        <f>IF(A158="","",INDEX(Financiamento!$P$7:$P$106,MATCH(A158,Financiamento!$A$7:$A$106,0)))</f>
        <v/>
      </c>
      <c r="F158" s="30"/>
    </row>
    <row r="159" spans="1:6">
      <c r="A159" s="30" t="str">
        <f>IF(Intervencoes!B45="","",Intervencoes!A45)</f>
        <v/>
      </c>
      <c r="B159" s="30" t="str">
        <f>IF(Intervencoes!B45="","",Intervencoes!X45)</f>
        <v/>
      </c>
      <c r="C159" s="30" t="str">
        <f>IF(A159="","",INDEX(Danos!$X$7:$X$106,MATCH(A159,Danos!$A$7:$A$106,0)))</f>
        <v/>
      </c>
      <c r="D159" s="30" t="str">
        <f>IF(A159="","",INDEX(Execucao!$M$7:$M$106,MATCH(A159,Execucao!$A$7:$A$106,0)))</f>
        <v/>
      </c>
      <c r="E159" s="31" t="str">
        <f>IF(A159="","",INDEX(Financiamento!$P$7:$P$106,MATCH(A159,Financiamento!$A$7:$A$106,0)))</f>
        <v/>
      </c>
      <c r="F159" s="30"/>
    </row>
    <row r="160" spans="1:6">
      <c r="A160" s="30" t="str">
        <f>IF(Intervencoes!B46="","",Intervencoes!A46)</f>
        <v/>
      </c>
      <c r="B160" s="30" t="str">
        <f>IF(Intervencoes!B46="","",Intervencoes!X46)</f>
        <v/>
      </c>
      <c r="C160" s="30" t="str">
        <f>IF(A160="","",INDEX(Danos!$X$7:$X$106,MATCH(A160,Danos!$A$7:$A$106,0)))</f>
        <v/>
      </c>
      <c r="D160" s="30" t="str">
        <f>IF(A160="","",INDEX(Execucao!$M$7:$M$106,MATCH(A160,Execucao!$A$7:$A$106,0)))</f>
        <v/>
      </c>
      <c r="E160" s="31" t="str">
        <f>IF(A160="","",INDEX(Financiamento!$P$7:$P$106,MATCH(A160,Financiamento!$A$7:$A$106,0)))</f>
        <v/>
      </c>
      <c r="F160" s="30"/>
    </row>
    <row r="161" spans="1:6">
      <c r="A161" s="30" t="str">
        <f>IF(Intervencoes!B47="","",Intervencoes!A47)</f>
        <v/>
      </c>
      <c r="B161" s="30" t="str">
        <f>IF(Intervencoes!B47="","",Intervencoes!X47)</f>
        <v/>
      </c>
      <c r="C161" s="30" t="str">
        <f>IF(A161="","",INDEX(Danos!$X$7:$X$106,MATCH(A161,Danos!$A$7:$A$106,0)))</f>
        <v/>
      </c>
      <c r="D161" s="30" t="str">
        <f>IF(A161="","",INDEX(Execucao!$M$7:$M$106,MATCH(A161,Execucao!$A$7:$A$106,0)))</f>
        <v/>
      </c>
      <c r="E161" s="31" t="str">
        <f>IF(A161="","",INDEX(Financiamento!$P$7:$P$106,MATCH(A161,Financiamento!$A$7:$A$106,0)))</f>
        <v/>
      </c>
      <c r="F161" s="30"/>
    </row>
    <row r="162" spans="1:6">
      <c r="A162" s="30" t="str">
        <f>IF(Intervencoes!B48="","",Intervencoes!A48)</f>
        <v/>
      </c>
      <c r="B162" s="30" t="str">
        <f>IF(Intervencoes!B48="","",Intervencoes!X48)</f>
        <v/>
      </c>
      <c r="C162" s="30" t="str">
        <f>IF(A162="","",INDEX(Danos!$X$7:$X$106,MATCH(A162,Danos!$A$7:$A$106,0)))</f>
        <v/>
      </c>
      <c r="D162" s="30" t="str">
        <f>IF(A162="","",INDEX(Execucao!$M$7:$M$106,MATCH(A162,Execucao!$A$7:$A$106,0)))</f>
        <v/>
      </c>
      <c r="E162" s="31" t="str">
        <f>IF(A162="","",INDEX(Financiamento!$P$7:$P$106,MATCH(A162,Financiamento!$A$7:$A$106,0)))</f>
        <v/>
      </c>
      <c r="F162" s="30"/>
    </row>
    <row r="163" spans="1:6">
      <c r="A163" s="30" t="str">
        <f>IF(Intervencoes!B49="","",Intervencoes!A49)</f>
        <v/>
      </c>
      <c r="B163" s="30" t="str">
        <f>IF(Intervencoes!B49="","",Intervencoes!X49)</f>
        <v/>
      </c>
      <c r="C163" s="30" t="str">
        <f>IF(A163="","",INDEX(Danos!$X$7:$X$106,MATCH(A163,Danos!$A$7:$A$106,0)))</f>
        <v/>
      </c>
      <c r="D163" s="30" t="str">
        <f>IF(A163="","",INDEX(Execucao!$M$7:$M$106,MATCH(A163,Execucao!$A$7:$A$106,0)))</f>
        <v/>
      </c>
      <c r="E163" s="31" t="str">
        <f>IF(A163="","",INDEX(Financiamento!$P$7:$P$106,MATCH(A163,Financiamento!$A$7:$A$106,0)))</f>
        <v/>
      </c>
      <c r="F163" s="30"/>
    </row>
    <row r="164" spans="1:6">
      <c r="A164" s="30" t="str">
        <f>IF(Intervencoes!B50="","",Intervencoes!A50)</f>
        <v/>
      </c>
      <c r="B164" s="30" t="str">
        <f>IF(Intervencoes!B50="","",Intervencoes!X50)</f>
        <v/>
      </c>
      <c r="C164" s="30" t="str">
        <f>IF(A164="","",INDEX(Danos!$X$7:$X$106,MATCH(A164,Danos!$A$7:$A$106,0)))</f>
        <v/>
      </c>
      <c r="D164" s="30" t="str">
        <f>IF(A164="","",INDEX(Execucao!$M$7:$M$106,MATCH(A164,Execucao!$A$7:$A$106,0)))</f>
        <v/>
      </c>
      <c r="E164" s="31" t="str">
        <f>IF(A164="","",INDEX(Financiamento!$P$7:$P$106,MATCH(A164,Financiamento!$A$7:$A$106,0)))</f>
        <v/>
      </c>
      <c r="F164" s="30"/>
    </row>
    <row r="165" spans="1:6">
      <c r="A165" s="30" t="str">
        <f>IF(Intervencoes!B51="","",Intervencoes!A51)</f>
        <v/>
      </c>
      <c r="B165" s="30" t="str">
        <f>IF(Intervencoes!B51="","",Intervencoes!X51)</f>
        <v/>
      </c>
      <c r="C165" s="30" t="str">
        <f>IF(A165="","",INDEX(Danos!$X$7:$X$106,MATCH(A165,Danos!$A$7:$A$106,0)))</f>
        <v/>
      </c>
      <c r="D165" s="30" t="str">
        <f>IF(A165="","",INDEX(Execucao!$M$7:$M$106,MATCH(A165,Execucao!$A$7:$A$106,0)))</f>
        <v/>
      </c>
      <c r="E165" s="31" t="str">
        <f>IF(A165="","",INDEX(Financiamento!$P$7:$P$106,MATCH(A165,Financiamento!$A$7:$A$106,0)))</f>
        <v/>
      </c>
      <c r="F165" s="30"/>
    </row>
    <row r="166" spans="1:6">
      <c r="A166" s="30" t="str">
        <f>IF(Intervencoes!B52="","",Intervencoes!A52)</f>
        <v/>
      </c>
      <c r="B166" s="30" t="str">
        <f>IF(Intervencoes!B52="","",Intervencoes!X52)</f>
        <v/>
      </c>
      <c r="C166" s="30" t="str">
        <f>IF(A166="","",INDEX(Danos!$X$7:$X$106,MATCH(A166,Danos!$A$7:$A$106,0)))</f>
        <v/>
      </c>
      <c r="D166" s="30" t="str">
        <f>IF(A166="","",INDEX(Execucao!$M$7:$M$106,MATCH(A166,Execucao!$A$7:$A$106,0)))</f>
        <v/>
      </c>
      <c r="E166" s="31" t="str">
        <f>IF(A166="","",INDEX(Financiamento!$P$7:$P$106,MATCH(A166,Financiamento!$A$7:$A$106,0)))</f>
        <v/>
      </c>
      <c r="F166" s="30"/>
    </row>
    <row r="167" spans="1:6">
      <c r="A167" s="30" t="str">
        <f>IF(Intervencoes!B53="","",Intervencoes!A53)</f>
        <v/>
      </c>
      <c r="B167" s="30" t="str">
        <f>IF(Intervencoes!B53="","",Intervencoes!X53)</f>
        <v/>
      </c>
      <c r="C167" s="30" t="str">
        <f>IF(A167="","",INDEX(Danos!$X$7:$X$106,MATCH(A167,Danos!$A$7:$A$106,0)))</f>
        <v/>
      </c>
      <c r="D167" s="30" t="str">
        <f>IF(A167="","",INDEX(Execucao!$M$7:$M$106,MATCH(A167,Execucao!$A$7:$A$106,0)))</f>
        <v/>
      </c>
      <c r="E167" s="31" t="str">
        <f>IF(A167="","",INDEX(Financiamento!$P$7:$P$106,MATCH(A167,Financiamento!$A$7:$A$106,0)))</f>
        <v/>
      </c>
      <c r="F167" s="30"/>
    </row>
    <row r="168" spans="1:6">
      <c r="A168" s="30" t="str">
        <f>IF(Intervencoes!B54="","",Intervencoes!A54)</f>
        <v/>
      </c>
      <c r="B168" s="30" t="str">
        <f>IF(Intervencoes!B54="","",Intervencoes!X54)</f>
        <v/>
      </c>
      <c r="C168" s="30" t="str">
        <f>IF(A168="","",INDEX(Danos!$X$7:$X$106,MATCH(A168,Danos!$A$7:$A$106,0)))</f>
        <v/>
      </c>
      <c r="D168" s="30" t="str">
        <f>IF(A168="","",INDEX(Execucao!$M$7:$M$106,MATCH(A168,Execucao!$A$7:$A$106,0)))</f>
        <v/>
      </c>
      <c r="E168" s="31" t="str">
        <f>IF(A168="","",INDEX(Financiamento!$P$7:$P$106,MATCH(A168,Financiamento!$A$7:$A$106,0)))</f>
        <v/>
      </c>
      <c r="F168" s="30"/>
    </row>
    <row r="169" spans="1:6">
      <c r="A169" s="30" t="str">
        <f>IF(Intervencoes!B55="","",Intervencoes!A55)</f>
        <v/>
      </c>
      <c r="B169" s="30" t="str">
        <f>IF(Intervencoes!B55="","",Intervencoes!X55)</f>
        <v/>
      </c>
      <c r="C169" s="30" t="str">
        <f>IF(A169="","",INDEX(Danos!$X$7:$X$106,MATCH(A169,Danos!$A$7:$A$106,0)))</f>
        <v/>
      </c>
      <c r="D169" s="30" t="str">
        <f>IF(A169="","",INDEX(Execucao!$M$7:$M$106,MATCH(A169,Execucao!$A$7:$A$106,0)))</f>
        <v/>
      </c>
      <c r="E169" s="31" t="str">
        <f>IF(A169="","",INDEX(Financiamento!$P$7:$P$106,MATCH(A169,Financiamento!$A$7:$A$106,0)))</f>
        <v/>
      </c>
      <c r="F169" s="30"/>
    </row>
    <row r="170" spans="1:6">
      <c r="A170" s="30" t="str">
        <f>IF(Intervencoes!B56="","",Intervencoes!A56)</f>
        <v/>
      </c>
      <c r="B170" s="30" t="str">
        <f>IF(Intervencoes!B56="","",Intervencoes!X56)</f>
        <v/>
      </c>
      <c r="C170" s="30" t="str">
        <f>IF(A170="","",INDEX(Danos!$X$7:$X$106,MATCH(A170,Danos!$A$7:$A$106,0)))</f>
        <v/>
      </c>
      <c r="D170" s="30" t="str">
        <f>IF(A170="","",INDEX(Execucao!$M$7:$M$106,MATCH(A170,Execucao!$A$7:$A$106,0)))</f>
        <v/>
      </c>
      <c r="E170" s="31" t="str">
        <f>IF(A170="","",INDEX(Financiamento!$P$7:$P$106,MATCH(A170,Financiamento!$A$7:$A$106,0)))</f>
        <v/>
      </c>
      <c r="F170" s="30"/>
    </row>
    <row r="171" spans="1:6">
      <c r="A171" s="30" t="str">
        <f>IF(Intervencoes!B57="","",Intervencoes!A57)</f>
        <v/>
      </c>
      <c r="B171" s="30" t="str">
        <f>IF(Intervencoes!B57="","",Intervencoes!X57)</f>
        <v/>
      </c>
      <c r="C171" s="30" t="str">
        <f>IF(A171="","",INDEX(Danos!$X$7:$X$106,MATCH(A171,Danos!$A$7:$A$106,0)))</f>
        <v/>
      </c>
      <c r="D171" s="30" t="str">
        <f>IF(A171="","",INDEX(Execucao!$M$7:$M$106,MATCH(A171,Execucao!$A$7:$A$106,0)))</f>
        <v/>
      </c>
      <c r="E171" s="31" t="str">
        <f>IF(A171="","",INDEX(Financiamento!$P$7:$P$106,MATCH(A171,Financiamento!$A$7:$A$106,0)))</f>
        <v/>
      </c>
      <c r="F171" s="30"/>
    </row>
    <row r="172" spans="1:6">
      <c r="A172" s="30" t="str">
        <f>IF(Intervencoes!B58="","",Intervencoes!A58)</f>
        <v/>
      </c>
      <c r="B172" s="30" t="str">
        <f>IF(Intervencoes!B58="","",Intervencoes!X58)</f>
        <v/>
      </c>
      <c r="C172" s="30" t="str">
        <f>IF(A172="","",INDEX(Danos!$X$7:$X$106,MATCH(A172,Danos!$A$7:$A$106,0)))</f>
        <v/>
      </c>
      <c r="D172" s="30" t="str">
        <f>IF(A172="","",INDEX(Execucao!$M$7:$M$106,MATCH(A172,Execucao!$A$7:$A$106,0)))</f>
        <v/>
      </c>
      <c r="E172" s="31" t="str">
        <f>IF(A172="","",INDEX(Financiamento!$P$7:$P$106,MATCH(A172,Financiamento!$A$7:$A$106,0)))</f>
        <v/>
      </c>
      <c r="F172" s="30"/>
    </row>
    <row r="173" spans="1:6">
      <c r="A173" s="30" t="str">
        <f>IF(Intervencoes!B59="","",Intervencoes!A59)</f>
        <v/>
      </c>
      <c r="B173" s="30" t="str">
        <f>IF(Intervencoes!B59="","",Intervencoes!X59)</f>
        <v/>
      </c>
      <c r="C173" s="30" t="str">
        <f>IF(A173="","",INDEX(Danos!$X$7:$X$106,MATCH(A173,Danos!$A$7:$A$106,0)))</f>
        <v/>
      </c>
      <c r="D173" s="30" t="str">
        <f>IF(A173="","",INDEX(Execucao!$M$7:$M$106,MATCH(A173,Execucao!$A$7:$A$106,0)))</f>
        <v/>
      </c>
      <c r="E173" s="31" t="str">
        <f>IF(A173="","",INDEX(Financiamento!$P$7:$P$106,MATCH(A173,Financiamento!$A$7:$A$106,0)))</f>
        <v/>
      </c>
      <c r="F173" s="30"/>
    </row>
    <row r="174" spans="1:6">
      <c r="A174" s="30" t="str">
        <f>IF(Intervencoes!B60="","",Intervencoes!A60)</f>
        <v/>
      </c>
      <c r="B174" s="30" t="str">
        <f>IF(Intervencoes!B60="","",Intervencoes!X60)</f>
        <v/>
      </c>
      <c r="C174" s="30" t="str">
        <f>IF(A174="","",INDEX(Danos!$X$7:$X$106,MATCH(A174,Danos!$A$7:$A$106,0)))</f>
        <v/>
      </c>
      <c r="D174" s="30" t="str">
        <f>IF(A174="","",INDEX(Execucao!$M$7:$M$106,MATCH(A174,Execucao!$A$7:$A$106,0)))</f>
        <v/>
      </c>
      <c r="E174" s="31" t="str">
        <f>IF(A174="","",INDEX(Financiamento!$P$7:$P$106,MATCH(A174,Financiamento!$A$7:$A$106,0)))</f>
        <v/>
      </c>
      <c r="F174" s="30"/>
    </row>
    <row r="175" spans="1:6">
      <c r="A175" s="30" t="str">
        <f>IF(Intervencoes!B61="","",Intervencoes!A61)</f>
        <v/>
      </c>
      <c r="B175" s="30" t="str">
        <f>IF(Intervencoes!B61="","",Intervencoes!X61)</f>
        <v/>
      </c>
      <c r="C175" s="30" t="str">
        <f>IF(A175="","",INDEX(Danos!$X$7:$X$106,MATCH(A175,Danos!$A$7:$A$106,0)))</f>
        <v/>
      </c>
      <c r="D175" s="30" t="str">
        <f>IF(A175="","",INDEX(Execucao!$M$7:$M$106,MATCH(A175,Execucao!$A$7:$A$106,0)))</f>
        <v/>
      </c>
      <c r="E175" s="31" t="str">
        <f>IF(A175="","",INDEX(Financiamento!$P$7:$P$106,MATCH(A175,Financiamento!$A$7:$A$106,0)))</f>
        <v/>
      </c>
      <c r="F175" s="30"/>
    </row>
    <row r="176" spans="1:6">
      <c r="A176" s="30" t="str">
        <f>IF(Intervencoes!B62="","",Intervencoes!A62)</f>
        <v/>
      </c>
      <c r="B176" s="30" t="str">
        <f>IF(Intervencoes!B62="","",Intervencoes!X62)</f>
        <v/>
      </c>
      <c r="C176" s="30" t="str">
        <f>IF(A176="","",INDEX(Danos!$X$7:$X$106,MATCH(A176,Danos!$A$7:$A$106,0)))</f>
        <v/>
      </c>
      <c r="D176" s="30" t="str">
        <f>IF(A176="","",INDEX(Execucao!$M$7:$M$106,MATCH(A176,Execucao!$A$7:$A$106,0)))</f>
        <v/>
      </c>
      <c r="E176" s="31" t="str">
        <f>IF(A176="","",INDEX(Financiamento!$P$7:$P$106,MATCH(A176,Financiamento!$A$7:$A$106,0)))</f>
        <v/>
      </c>
      <c r="F176" s="30"/>
    </row>
    <row r="177" spans="1:6">
      <c r="A177" s="30" t="str">
        <f>IF(Intervencoes!B63="","",Intervencoes!A63)</f>
        <v/>
      </c>
      <c r="B177" s="30" t="str">
        <f>IF(Intervencoes!B63="","",Intervencoes!X63)</f>
        <v/>
      </c>
      <c r="C177" s="30" t="str">
        <f>IF(A177="","",INDEX(Danos!$X$7:$X$106,MATCH(A177,Danos!$A$7:$A$106,0)))</f>
        <v/>
      </c>
      <c r="D177" s="30" t="str">
        <f>IF(A177="","",INDEX(Execucao!$M$7:$M$106,MATCH(A177,Execucao!$A$7:$A$106,0)))</f>
        <v/>
      </c>
      <c r="E177" s="31" t="str">
        <f>IF(A177="","",INDEX(Financiamento!$P$7:$P$106,MATCH(A177,Financiamento!$A$7:$A$106,0)))</f>
        <v/>
      </c>
      <c r="F177" s="30"/>
    </row>
    <row r="178" spans="1:6">
      <c r="A178" s="30" t="str">
        <f>IF(Intervencoes!B64="","",Intervencoes!A64)</f>
        <v/>
      </c>
      <c r="B178" s="30" t="str">
        <f>IF(Intervencoes!B64="","",Intervencoes!X64)</f>
        <v/>
      </c>
      <c r="C178" s="30" t="str">
        <f>IF(A178="","",INDEX(Danos!$X$7:$X$106,MATCH(A178,Danos!$A$7:$A$106,0)))</f>
        <v/>
      </c>
      <c r="D178" s="30" t="str">
        <f>IF(A178="","",INDEX(Execucao!$M$7:$M$106,MATCH(A178,Execucao!$A$7:$A$106,0)))</f>
        <v/>
      </c>
      <c r="E178" s="31" t="str">
        <f>IF(A178="","",INDEX(Financiamento!$P$7:$P$106,MATCH(A178,Financiamento!$A$7:$A$106,0)))</f>
        <v/>
      </c>
      <c r="F178" s="30"/>
    </row>
    <row r="179" spans="1:6">
      <c r="A179" s="30" t="str">
        <f>IF(Intervencoes!B65="","",Intervencoes!A65)</f>
        <v/>
      </c>
      <c r="B179" s="30" t="str">
        <f>IF(Intervencoes!B65="","",Intervencoes!X65)</f>
        <v/>
      </c>
      <c r="C179" s="30" t="str">
        <f>IF(A179="","",INDEX(Danos!$X$7:$X$106,MATCH(A179,Danos!$A$7:$A$106,0)))</f>
        <v/>
      </c>
      <c r="D179" s="30" t="str">
        <f>IF(A179="","",INDEX(Execucao!$M$7:$M$106,MATCH(A179,Execucao!$A$7:$A$106,0)))</f>
        <v/>
      </c>
      <c r="E179" s="31" t="str">
        <f>IF(A179="","",INDEX(Financiamento!$P$7:$P$106,MATCH(A179,Financiamento!$A$7:$A$106,0)))</f>
        <v/>
      </c>
      <c r="F179" s="30"/>
    </row>
    <row r="180" spans="1:6">
      <c r="A180" s="30" t="str">
        <f>IF(Intervencoes!B66="","",Intervencoes!A66)</f>
        <v/>
      </c>
      <c r="B180" s="30" t="str">
        <f>IF(Intervencoes!B66="","",Intervencoes!X66)</f>
        <v/>
      </c>
      <c r="C180" s="30" t="str">
        <f>IF(A180="","",INDEX(Danos!$X$7:$X$106,MATCH(A180,Danos!$A$7:$A$106,0)))</f>
        <v/>
      </c>
      <c r="D180" s="30" t="str">
        <f>IF(A180="","",INDEX(Execucao!$M$7:$M$106,MATCH(A180,Execucao!$A$7:$A$106,0)))</f>
        <v/>
      </c>
      <c r="E180" s="31" t="str">
        <f>IF(A180="","",INDEX(Financiamento!$P$7:$P$106,MATCH(A180,Financiamento!$A$7:$A$106,0)))</f>
        <v/>
      </c>
      <c r="F180" s="30"/>
    </row>
    <row r="181" spans="1:6">
      <c r="A181" s="30" t="str">
        <f>IF(Intervencoes!B67="","",Intervencoes!A67)</f>
        <v/>
      </c>
      <c r="B181" s="30" t="str">
        <f>IF(Intervencoes!B67="","",Intervencoes!X67)</f>
        <v/>
      </c>
      <c r="C181" s="30" t="str">
        <f>IF(A181="","",INDEX(Danos!$X$7:$X$106,MATCH(A181,Danos!$A$7:$A$106,0)))</f>
        <v/>
      </c>
      <c r="D181" s="30" t="str">
        <f>IF(A181="","",INDEX(Execucao!$M$7:$M$106,MATCH(A181,Execucao!$A$7:$A$106,0)))</f>
        <v/>
      </c>
      <c r="E181" s="31" t="str">
        <f>IF(A181="","",INDEX(Financiamento!$P$7:$P$106,MATCH(A181,Financiamento!$A$7:$A$106,0)))</f>
        <v/>
      </c>
      <c r="F181" s="30"/>
    </row>
    <row r="182" spans="1:6">
      <c r="A182" s="30" t="str">
        <f>IF(Intervencoes!B68="","",Intervencoes!A68)</f>
        <v/>
      </c>
      <c r="B182" s="30" t="str">
        <f>IF(Intervencoes!B68="","",Intervencoes!X68)</f>
        <v/>
      </c>
      <c r="C182" s="30" t="str">
        <f>IF(A182="","",INDEX(Danos!$X$7:$X$106,MATCH(A182,Danos!$A$7:$A$106,0)))</f>
        <v/>
      </c>
      <c r="D182" s="30" t="str">
        <f>IF(A182="","",INDEX(Execucao!$M$7:$M$106,MATCH(A182,Execucao!$A$7:$A$106,0)))</f>
        <v/>
      </c>
      <c r="E182" s="31" t="str">
        <f>IF(A182="","",INDEX(Financiamento!$P$7:$P$106,MATCH(A182,Financiamento!$A$7:$A$106,0)))</f>
        <v/>
      </c>
      <c r="F182" s="30"/>
    </row>
    <row r="183" spans="1:6">
      <c r="A183" s="30" t="str">
        <f>IF(Intervencoes!B69="","",Intervencoes!A69)</f>
        <v/>
      </c>
      <c r="B183" s="30" t="str">
        <f>IF(Intervencoes!B69="","",Intervencoes!X69)</f>
        <v/>
      </c>
      <c r="C183" s="30" t="str">
        <f>IF(A183="","",INDEX(Danos!$X$7:$X$106,MATCH(A183,Danos!$A$7:$A$106,0)))</f>
        <v/>
      </c>
      <c r="D183" s="30" t="str">
        <f>IF(A183="","",INDEX(Execucao!$M$7:$M$106,MATCH(A183,Execucao!$A$7:$A$106,0)))</f>
        <v/>
      </c>
      <c r="E183" s="31" t="str">
        <f>IF(A183="","",INDEX(Financiamento!$P$7:$P$106,MATCH(A183,Financiamento!$A$7:$A$106,0)))</f>
        <v/>
      </c>
      <c r="F183" s="30"/>
    </row>
    <row r="184" spans="1:6">
      <c r="A184" s="30" t="str">
        <f>IF(Intervencoes!B70="","",Intervencoes!A70)</f>
        <v/>
      </c>
      <c r="B184" s="30" t="str">
        <f>IF(Intervencoes!B70="","",Intervencoes!X70)</f>
        <v/>
      </c>
      <c r="C184" s="30" t="str">
        <f>IF(A184="","",INDEX(Danos!$X$7:$X$106,MATCH(A184,Danos!$A$7:$A$106,0)))</f>
        <v/>
      </c>
      <c r="D184" s="30" t="str">
        <f>IF(A184="","",INDEX(Execucao!$M$7:$M$106,MATCH(A184,Execucao!$A$7:$A$106,0)))</f>
        <v/>
      </c>
      <c r="E184" s="31" t="str">
        <f>IF(A184="","",INDEX(Financiamento!$P$7:$P$106,MATCH(A184,Financiamento!$A$7:$A$106,0)))</f>
        <v/>
      </c>
      <c r="F184" s="30"/>
    </row>
    <row r="185" spans="1:6">
      <c r="A185" s="30" t="str">
        <f>IF(Intervencoes!B71="","",Intervencoes!A71)</f>
        <v/>
      </c>
      <c r="B185" s="30" t="str">
        <f>IF(Intervencoes!B71="","",Intervencoes!X71)</f>
        <v/>
      </c>
      <c r="C185" s="30" t="str">
        <f>IF(A185="","",INDEX(Danos!$X$7:$X$106,MATCH(A185,Danos!$A$7:$A$106,0)))</f>
        <v/>
      </c>
      <c r="D185" s="30" t="str">
        <f>IF(A185="","",INDEX(Execucao!$M$7:$M$106,MATCH(A185,Execucao!$A$7:$A$106,0)))</f>
        <v/>
      </c>
      <c r="E185" s="31" t="str">
        <f>IF(A185="","",INDEX(Financiamento!$P$7:$P$106,MATCH(A185,Financiamento!$A$7:$A$106,0)))</f>
        <v/>
      </c>
      <c r="F185" s="30"/>
    </row>
    <row r="186" spans="1:6">
      <c r="A186" s="30" t="str">
        <f>IF(Intervencoes!B72="","",Intervencoes!A72)</f>
        <v/>
      </c>
      <c r="B186" s="30" t="str">
        <f>IF(Intervencoes!B72="","",Intervencoes!X72)</f>
        <v/>
      </c>
      <c r="C186" s="30" t="str">
        <f>IF(A186="","",INDEX(Danos!$X$7:$X$106,MATCH(A186,Danos!$A$7:$A$106,0)))</f>
        <v/>
      </c>
      <c r="D186" s="30" t="str">
        <f>IF(A186="","",INDEX(Execucao!$M$7:$M$106,MATCH(A186,Execucao!$A$7:$A$106,0)))</f>
        <v/>
      </c>
      <c r="E186" s="31" t="str">
        <f>IF(A186="","",INDEX(Financiamento!$P$7:$P$106,MATCH(A186,Financiamento!$A$7:$A$106,0)))</f>
        <v/>
      </c>
      <c r="F186" s="30"/>
    </row>
    <row r="187" spans="1:6">
      <c r="A187" s="30" t="str">
        <f>IF(Intervencoes!B73="","",Intervencoes!A73)</f>
        <v/>
      </c>
      <c r="B187" s="30" t="str">
        <f>IF(Intervencoes!B73="","",Intervencoes!X73)</f>
        <v/>
      </c>
      <c r="C187" s="30" t="str">
        <f>IF(A187="","",INDEX(Danos!$X$7:$X$106,MATCH(A187,Danos!$A$7:$A$106,0)))</f>
        <v/>
      </c>
      <c r="D187" s="30" t="str">
        <f>IF(A187="","",INDEX(Execucao!$M$7:$M$106,MATCH(A187,Execucao!$A$7:$A$106,0)))</f>
        <v/>
      </c>
      <c r="E187" s="31" t="str">
        <f>IF(A187="","",INDEX(Financiamento!$P$7:$P$106,MATCH(A187,Financiamento!$A$7:$A$106,0)))</f>
        <v/>
      </c>
      <c r="F187" s="30"/>
    </row>
    <row r="188" spans="1:6">
      <c r="A188" s="30" t="str">
        <f>IF(Intervencoes!B74="","",Intervencoes!A74)</f>
        <v/>
      </c>
      <c r="B188" s="30" t="str">
        <f>IF(Intervencoes!B74="","",Intervencoes!X74)</f>
        <v/>
      </c>
      <c r="C188" s="30" t="str">
        <f>IF(A188="","",INDEX(Danos!$X$7:$X$106,MATCH(A188,Danos!$A$7:$A$106,0)))</f>
        <v/>
      </c>
      <c r="D188" s="30" t="str">
        <f>IF(A188="","",INDEX(Execucao!$M$7:$M$106,MATCH(A188,Execucao!$A$7:$A$106,0)))</f>
        <v/>
      </c>
      <c r="E188" s="31" t="str">
        <f>IF(A188="","",INDEX(Financiamento!$P$7:$P$106,MATCH(A188,Financiamento!$A$7:$A$106,0)))</f>
        <v/>
      </c>
      <c r="F188" s="30"/>
    </row>
    <row r="189" spans="1:6">
      <c r="A189" s="30" t="str">
        <f>IF(Intervencoes!B75="","",Intervencoes!A75)</f>
        <v/>
      </c>
      <c r="B189" s="30" t="str">
        <f>IF(Intervencoes!B75="","",Intervencoes!X75)</f>
        <v/>
      </c>
      <c r="C189" s="30" t="str">
        <f>IF(A189="","",INDEX(Danos!$X$7:$X$106,MATCH(A189,Danos!$A$7:$A$106,0)))</f>
        <v/>
      </c>
      <c r="D189" s="30" t="str">
        <f>IF(A189="","",INDEX(Execucao!$M$7:$M$106,MATCH(A189,Execucao!$A$7:$A$106,0)))</f>
        <v/>
      </c>
      <c r="E189" s="31" t="str">
        <f>IF(A189="","",INDEX(Financiamento!$P$7:$P$106,MATCH(A189,Financiamento!$A$7:$A$106,0)))</f>
        <v/>
      </c>
      <c r="F189" s="30"/>
    </row>
    <row r="190" spans="1:6">
      <c r="A190" s="30" t="str">
        <f>IF(Intervencoes!B76="","",Intervencoes!A76)</f>
        <v/>
      </c>
      <c r="B190" s="30" t="str">
        <f>IF(Intervencoes!B76="","",Intervencoes!X76)</f>
        <v/>
      </c>
      <c r="C190" s="30" t="str">
        <f>IF(A190="","",INDEX(Danos!$X$7:$X$106,MATCH(A190,Danos!$A$7:$A$106,0)))</f>
        <v/>
      </c>
      <c r="D190" s="30" t="str">
        <f>IF(A190="","",INDEX(Execucao!$M$7:$M$106,MATCH(A190,Execucao!$A$7:$A$106,0)))</f>
        <v/>
      </c>
      <c r="E190" s="31" t="str">
        <f>IF(A190="","",INDEX(Financiamento!$P$7:$P$106,MATCH(A190,Financiamento!$A$7:$A$106,0)))</f>
        <v/>
      </c>
      <c r="F190" s="30"/>
    </row>
    <row r="191" spans="1:6">
      <c r="A191" s="30" t="str">
        <f>IF(Intervencoes!B77="","",Intervencoes!A77)</f>
        <v/>
      </c>
      <c r="B191" s="30" t="str">
        <f>IF(Intervencoes!B77="","",Intervencoes!X77)</f>
        <v/>
      </c>
      <c r="C191" s="30" t="str">
        <f>IF(A191="","",INDEX(Danos!$X$7:$X$106,MATCH(A191,Danos!$A$7:$A$106,0)))</f>
        <v/>
      </c>
      <c r="D191" s="30" t="str">
        <f>IF(A191="","",INDEX(Execucao!$M$7:$M$106,MATCH(A191,Execucao!$A$7:$A$106,0)))</f>
        <v/>
      </c>
      <c r="E191" s="31" t="str">
        <f>IF(A191="","",INDEX(Financiamento!$P$7:$P$106,MATCH(A191,Financiamento!$A$7:$A$106,0)))</f>
        <v/>
      </c>
      <c r="F191" s="30"/>
    </row>
    <row r="192" spans="1:6">
      <c r="A192" s="30" t="str">
        <f>IF(Intervencoes!B78="","",Intervencoes!A78)</f>
        <v/>
      </c>
      <c r="B192" s="30" t="str">
        <f>IF(Intervencoes!B78="","",Intervencoes!X78)</f>
        <v/>
      </c>
      <c r="C192" s="30" t="str">
        <f>IF(A192="","",INDEX(Danos!$X$7:$X$106,MATCH(A192,Danos!$A$7:$A$106,0)))</f>
        <v/>
      </c>
      <c r="D192" s="30" t="str">
        <f>IF(A192="","",INDEX(Execucao!$M$7:$M$106,MATCH(A192,Execucao!$A$7:$A$106,0)))</f>
        <v/>
      </c>
      <c r="E192" s="31" t="str">
        <f>IF(A192="","",INDEX(Financiamento!$P$7:$P$106,MATCH(A192,Financiamento!$A$7:$A$106,0)))</f>
        <v/>
      </c>
      <c r="F192" s="30"/>
    </row>
    <row r="193" spans="1:6">
      <c r="A193" s="30" t="str">
        <f>IF(Intervencoes!B79="","",Intervencoes!A79)</f>
        <v/>
      </c>
      <c r="B193" s="30" t="str">
        <f>IF(Intervencoes!B79="","",Intervencoes!X79)</f>
        <v/>
      </c>
      <c r="C193" s="30" t="str">
        <f>IF(A193="","",INDEX(Danos!$X$7:$X$106,MATCH(A193,Danos!$A$7:$A$106,0)))</f>
        <v/>
      </c>
      <c r="D193" s="30" t="str">
        <f>IF(A193="","",INDEX(Execucao!$M$7:$M$106,MATCH(A193,Execucao!$A$7:$A$106,0)))</f>
        <v/>
      </c>
      <c r="E193" s="31" t="str">
        <f>IF(A193="","",INDEX(Financiamento!$P$7:$P$106,MATCH(A193,Financiamento!$A$7:$A$106,0)))</f>
        <v/>
      </c>
      <c r="F193" s="30"/>
    </row>
    <row r="194" spans="1:6">
      <c r="A194" s="30" t="str">
        <f>IF(Intervencoes!B80="","",Intervencoes!A80)</f>
        <v/>
      </c>
      <c r="B194" s="30" t="str">
        <f>IF(Intervencoes!B80="","",Intervencoes!X80)</f>
        <v/>
      </c>
      <c r="C194" s="30" t="str">
        <f>IF(A194="","",INDEX(Danos!$X$7:$X$106,MATCH(A194,Danos!$A$7:$A$106,0)))</f>
        <v/>
      </c>
      <c r="D194" s="30" t="str">
        <f>IF(A194="","",INDEX(Execucao!$M$7:$M$106,MATCH(A194,Execucao!$A$7:$A$106,0)))</f>
        <v/>
      </c>
      <c r="E194" s="31" t="str">
        <f>IF(A194="","",INDEX(Financiamento!$P$7:$P$106,MATCH(A194,Financiamento!$A$7:$A$106,0)))</f>
        <v/>
      </c>
      <c r="F194" s="30"/>
    </row>
    <row r="195" spans="1:6">
      <c r="A195" s="30" t="str">
        <f>IF(Intervencoes!B81="","",Intervencoes!A81)</f>
        <v/>
      </c>
      <c r="B195" s="30" t="str">
        <f>IF(Intervencoes!B81="","",Intervencoes!X81)</f>
        <v/>
      </c>
      <c r="C195" s="30" t="str">
        <f>IF(A195="","",INDEX(Danos!$X$7:$X$106,MATCH(A195,Danos!$A$7:$A$106,0)))</f>
        <v/>
      </c>
      <c r="D195" s="30" t="str">
        <f>IF(A195="","",INDEX(Execucao!$M$7:$M$106,MATCH(A195,Execucao!$A$7:$A$106,0)))</f>
        <v/>
      </c>
      <c r="E195" s="31" t="str">
        <f>IF(A195="","",INDEX(Financiamento!$P$7:$P$106,MATCH(A195,Financiamento!$A$7:$A$106,0)))</f>
        <v/>
      </c>
      <c r="F195" s="30"/>
    </row>
    <row r="196" spans="1:6">
      <c r="A196" s="30" t="str">
        <f>IF(Intervencoes!B82="","",Intervencoes!A82)</f>
        <v/>
      </c>
      <c r="B196" s="30" t="str">
        <f>IF(Intervencoes!B82="","",Intervencoes!X82)</f>
        <v/>
      </c>
      <c r="C196" s="30" t="str">
        <f>IF(A196="","",INDEX(Danos!$X$7:$X$106,MATCH(A196,Danos!$A$7:$A$106,0)))</f>
        <v/>
      </c>
      <c r="D196" s="30" t="str">
        <f>IF(A196="","",INDEX(Execucao!$M$7:$M$106,MATCH(A196,Execucao!$A$7:$A$106,0)))</f>
        <v/>
      </c>
      <c r="E196" s="31" t="str">
        <f>IF(A196="","",INDEX(Financiamento!$P$7:$P$106,MATCH(A196,Financiamento!$A$7:$A$106,0)))</f>
        <v/>
      </c>
      <c r="F196" s="30"/>
    </row>
    <row r="197" spans="1:6">
      <c r="A197" s="30" t="str">
        <f>IF(Intervencoes!B83="","",Intervencoes!A83)</f>
        <v/>
      </c>
      <c r="B197" s="30" t="str">
        <f>IF(Intervencoes!B83="","",Intervencoes!X83)</f>
        <v/>
      </c>
      <c r="C197" s="30" t="str">
        <f>IF(A197="","",INDEX(Danos!$X$7:$X$106,MATCH(A197,Danos!$A$7:$A$106,0)))</f>
        <v/>
      </c>
      <c r="D197" s="30" t="str">
        <f>IF(A197="","",INDEX(Execucao!$M$7:$M$106,MATCH(A197,Execucao!$A$7:$A$106,0)))</f>
        <v/>
      </c>
      <c r="E197" s="31" t="str">
        <f>IF(A197="","",INDEX(Financiamento!$P$7:$P$106,MATCH(A197,Financiamento!$A$7:$A$106,0)))</f>
        <v/>
      </c>
      <c r="F197" s="30"/>
    </row>
    <row r="198" spans="1:6">
      <c r="A198" s="30" t="str">
        <f>IF(Intervencoes!B84="","",Intervencoes!A84)</f>
        <v/>
      </c>
      <c r="B198" s="30" t="str">
        <f>IF(Intervencoes!B84="","",Intervencoes!X84)</f>
        <v/>
      </c>
      <c r="C198" s="30" t="str">
        <f>IF(A198="","",INDEX(Danos!$X$7:$X$106,MATCH(A198,Danos!$A$7:$A$106,0)))</f>
        <v/>
      </c>
      <c r="D198" s="30" t="str">
        <f>IF(A198="","",INDEX(Execucao!$M$7:$M$106,MATCH(A198,Execucao!$A$7:$A$106,0)))</f>
        <v/>
      </c>
      <c r="E198" s="31" t="str">
        <f>IF(A198="","",INDEX(Financiamento!$P$7:$P$106,MATCH(A198,Financiamento!$A$7:$A$106,0)))</f>
        <v/>
      </c>
      <c r="F198" s="30"/>
    </row>
    <row r="199" spans="1:6">
      <c r="A199" s="30" t="str">
        <f>IF(Intervencoes!B85="","",Intervencoes!A85)</f>
        <v/>
      </c>
      <c r="B199" s="30" t="str">
        <f>IF(Intervencoes!B85="","",Intervencoes!X85)</f>
        <v/>
      </c>
      <c r="C199" s="30" t="str">
        <f>IF(A199="","",INDEX(Danos!$X$7:$X$106,MATCH(A199,Danos!$A$7:$A$106,0)))</f>
        <v/>
      </c>
      <c r="D199" s="30" t="str">
        <f>IF(A199="","",INDEX(Execucao!$M$7:$M$106,MATCH(A199,Execucao!$A$7:$A$106,0)))</f>
        <v/>
      </c>
      <c r="E199" s="31" t="str">
        <f>IF(A199="","",INDEX(Financiamento!$P$7:$P$106,MATCH(A199,Financiamento!$A$7:$A$106,0)))</f>
        <v/>
      </c>
      <c r="F199" s="30"/>
    </row>
    <row r="200" spans="1:6">
      <c r="A200" s="30" t="str">
        <f>IF(Intervencoes!B86="","",Intervencoes!A86)</f>
        <v/>
      </c>
      <c r="B200" s="30" t="str">
        <f>IF(Intervencoes!B86="","",Intervencoes!X86)</f>
        <v/>
      </c>
      <c r="C200" s="30" t="str">
        <f>IF(A200="","",INDEX(Danos!$X$7:$X$106,MATCH(A200,Danos!$A$7:$A$106,0)))</f>
        <v/>
      </c>
      <c r="D200" s="30" t="str">
        <f>IF(A200="","",INDEX(Execucao!$M$7:$M$106,MATCH(A200,Execucao!$A$7:$A$106,0)))</f>
        <v/>
      </c>
      <c r="E200" s="31" t="str">
        <f>IF(A200="","",INDEX(Financiamento!$P$7:$P$106,MATCH(A200,Financiamento!$A$7:$A$106,0)))</f>
        <v/>
      </c>
      <c r="F200" s="30"/>
    </row>
    <row r="201" spans="1:6">
      <c r="A201" s="30" t="str">
        <f>IF(Intervencoes!B87="","",Intervencoes!A87)</f>
        <v/>
      </c>
      <c r="B201" s="30" t="str">
        <f>IF(Intervencoes!B87="","",Intervencoes!X87)</f>
        <v/>
      </c>
      <c r="C201" s="30" t="str">
        <f>IF(A201="","",INDEX(Danos!$X$7:$X$106,MATCH(A201,Danos!$A$7:$A$106,0)))</f>
        <v/>
      </c>
      <c r="D201" s="30" t="str">
        <f>IF(A201="","",INDEX(Execucao!$M$7:$M$106,MATCH(A201,Execucao!$A$7:$A$106,0)))</f>
        <v/>
      </c>
      <c r="E201" s="31" t="str">
        <f>IF(A201="","",INDEX(Financiamento!$P$7:$P$106,MATCH(A201,Financiamento!$A$7:$A$106,0)))</f>
        <v/>
      </c>
      <c r="F201" s="30"/>
    </row>
    <row r="202" spans="1:6">
      <c r="A202" s="30" t="str">
        <f>IF(Intervencoes!B88="","",Intervencoes!A88)</f>
        <v/>
      </c>
      <c r="B202" s="30" t="str">
        <f>IF(Intervencoes!B88="","",Intervencoes!X88)</f>
        <v/>
      </c>
      <c r="C202" s="30" t="str">
        <f>IF(A202="","",INDEX(Danos!$X$7:$X$106,MATCH(A202,Danos!$A$7:$A$106,0)))</f>
        <v/>
      </c>
      <c r="D202" s="30" t="str">
        <f>IF(A202="","",INDEX(Execucao!$M$7:$M$106,MATCH(A202,Execucao!$A$7:$A$106,0)))</f>
        <v/>
      </c>
      <c r="E202" s="31" t="str">
        <f>IF(A202="","",INDEX(Financiamento!$P$7:$P$106,MATCH(A202,Financiamento!$A$7:$A$106,0)))</f>
        <v/>
      </c>
      <c r="F202" s="30"/>
    </row>
    <row r="203" spans="1:6">
      <c r="A203" s="30" t="str">
        <f>IF(Intervencoes!B89="","",Intervencoes!A89)</f>
        <v/>
      </c>
      <c r="B203" s="30" t="str">
        <f>IF(Intervencoes!B89="","",Intervencoes!X89)</f>
        <v/>
      </c>
      <c r="C203" s="30" t="str">
        <f>IF(A203="","",INDEX(Danos!$X$7:$X$106,MATCH(A203,Danos!$A$7:$A$106,0)))</f>
        <v/>
      </c>
      <c r="D203" s="30" t="str">
        <f>IF(A203="","",INDEX(Execucao!$M$7:$M$106,MATCH(A203,Execucao!$A$7:$A$106,0)))</f>
        <v/>
      </c>
      <c r="E203" s="31" t="str">
        <f>IF(A203="","",INDEX(Financiamento!$P$7:$P$106,MATCH(A203,Financiamento!$A$7:$A$106,0)))</f>
        <v/>
      </c>
      <c r="F203" s="30"/>
    </row>
    <row r="204" spans="1:6">
      <c r="A204" s="30" t="str">
        <f>IF(Intervencoes!B90="","",Intervencoes!A90)</f>
        <v/>
      </c>
      <c r="B204" s="30" t="str">
        <f>IF(Intervencoes!B90="","",Intervencoes!X90)</f>
        <v/>
      </c>
      <c r="C204" s="30" t="str">
        <f>IF(A204="","",INDEX(Danos!$X$7:$X$106,MATCH(A204,Danos!$A$7:$A$106,0)))</f>
        <v/>
      </c>
      <c r="D204" s="30" t="str">
        <f>IF(A204="","",INDEX(Execucao!$M$7:$M$106,MATCH(A204,Execucao!$A$7:$A$106,0)))</f>
        <v/>
      </c>
      <c r="E204" s="31" t="str">
        <f>IF(A204="","",INDEX(Financiamento!$P$7:$P$106,MATCH(A204,Financiamento!$A$7:$A$106,0)))</f>
        <v/>
      </c>
      <c r="F204" s="30"/>
    </row>
    <row r="205" spans="1:6">
      <c r="A205" s="30" t="str">
        <f>IF(Intervencoes!B91="","",Intervencoes!A91)</f>
        <v/>
      </c>
      <c r="B205" s="30" t="str">
        <f>IF(Intervencoes!B91="","",Intervencoes!X91)</f>
        <v/>
      </c>
      <c r="C205" s="30" t="str">
        <f>IF(A205="","",INDEX(Danos!$X$7:$X$106,MATCH(A205,Danos!$A$7:$A$106,0)))</f>
        <v/>
      </c>
      <c r="D205" s="30" t="str">
        <f>IF(A205="","",INDEX(Execucao!$M$7:$M$106,MATCH(A205,Execucao!$A$7:$A$106,0)))</f>
        <v/>
      </c>
      <c r="E205" s="31" t="str">
        <f>IF(A205="","",INDEX(Financiamento!$P$7:$P$106,MATCH(A205,Financiamento!$A$7:$A$106,0)))</f>
        <v/>
      </c>
      <c r="F205" s="30"/>
    </row>
    <row r="206" spans="1:6">
      <c r="A206" s="30" t="str">
        <f>IF(Intervencoes!B92="","",Intervencoes!A92)</f>
        <v/>
      </c>
      <c r="B206" s="30" t="str">
        <f>IF(Intervencoes!B92="","",Intervencoes!X92)</f>
        <v/>
      </c>
      <c r="C206" s="30" t="str">
        <f>IF(A206="","",INDEX(Danos!$X$7:$X$106,MATCH(A206,Danos!$A$7:$A$106,0)))</f>
        <v/>
      </c>
      <c r="D206" s="30" t="str">
        <f>IF(A206="","",INDEX(Execucao!$M$7:$M$106,MATCH(A206,Execucao!$A$7:$A$106,0)))</f>
        <v/>
      </c>
      <c r="E206" s="31" t="str">
        <f>IF(A206="","",INDEX(Financiamento!$P$7:$P$106,MATCH(A206,Financiamento!$A$7:$A$106,0)))</f>
        <v/>
      </c>
      <c r="F206" s="30"/>
    </row>
    <row r="207" spans="1:6">
      <c r="A207" s="30" t="str">
        <f>IF(Intervencoes!B93="","",Intervencoes!A93)</f>
        <v/>
      </c>
      <c r="B207" s="30" t="str">
        <f>IF(Intervencoes!B93="","",Intervencoes!X93)</f>
        <v/>
      </c>
      <c r="C207" s="30" t="str">
        <f>IF(A207="","",INDEX(Danos!$X$7:$X$106,MATCH(A207,Danos!$A$7:$A$106,0)))</f>
        <v/>
      </c>
      <c r="D207" s="30" t="str">
        <f>IF(A207="","",INDEX(Execucao!$M$7:$M$106,MATCH(A207,Execucao!$A$7:$A$106,0)))</f>
        <v/>
      </c>
      <c r="E207" s="31" t="str">
        <f>IF(A207="","",INDEX(Financiamento!$P$7:$P$106,MATCH(A207,Financiamento!$A$7:$A$106,0)))</f>
        <v/>
      </c>
      <c r="F207" s="30"/>
    </row>
    <row r="208" spans="1:6">
      <c r="A208" s="30" t="str">
        <f>IF(Intervencoes!B94="","",Intervencoes!A94)</f>
        <v/>
      </c>
      <c r="B208" s="30" t="str">
        <f>IF(Intervencoes!B94="","",Intervencoes!X94)</f>
        <v/>
      </c>
      <c r="C208" s="30" t="str">
        <f>IF(A208="","",INDEX(Danos!$X$7:$X$106,MATCH(A208,Danos!$A$7:$A$106,0)))</f>
        <v/>
      </c>
      <c r="D208" s="30" t="str">
        <f>IF(A208="","",INDEX(Execucao!$M$7:$M$106,MATCH(A208,Execucao!$A$7:$A$106,0)))</f>
        <v/>
      </c>
      <c r="E208" s="31" t="str">
        <f>IF(A208="","",INDEX(Financiamento!$P$7:$P$106,MATCH(A208,Financiamento!$A$7:$A$106,0)))</f>
        <v/>
      </c>
      <c r="F208" s="30"/>
    </row>
    <row r="209" spans="1:6">
      <c r="A209" s="30" t="str">
        <f>IF(Intervencoes!B95="","",Intervencoes!A95)</f>
        <v/>
      </c>
      <c r="B209" s="30" t="str">
        <f>IF(Intervencoes!B95="","",Intervencoes!X95)</f>
        <v/>
      </c>
      <c r="C209" s="30" t="str">
        <f>IF(A209="","",INDEX(Danos!$X$7:$X$106,MATCH(A209,Danos!$A$7:$A$106,0)))</f>
        <v/>
      </c>
      <c r="D209" s="30" t="str">
        <f>IF(A209="","",INDEX(Execucao!$M$7:$M$106,MATCH(A209,Execucao!$A$7:$A$106,0)))</f>
        <v/>
      </c>
      <c r="E209" s="31" t="str">
        <f>IF(A209="","",INDEX(Financiamento!$P$7:$P$106,MATCH(A209,Financiamento!$A$7:$A$106,0)))</f>
        <v/>
      </c>
      <c r="F209" s="30"/>
    </row>
    <row r="210" spans="1:6">
      <c r="A210" s="30" t="str">
        <f>IF(Intervencoes!B96="","",Intervencoes!A96)</f>
        <v/>
      </c>
      <c r="B210" s="30" t="str">
        <f>IF(Intervencoes!B96="","",Intervencoes!X96)</f>
        <v/>
      </c>
      <c r="C210" s="30" t="str">
        <f>IF(A210="","",INDEX(Danos!$X$7:$X$106,MATCH(A210,Danos!$A$7:$A$106,0)))</f>
        <v/>
      </c>
      <c r="D210" s="30" t="str">
        <f>IF(A210="","",INDEX(Execucao!$M$7:$M$106,MATCH(A210,Execucao!$A$7:$A$106,0)))</f>
        <v/>
      </c>
      <c r="E210" s="31" t="str">
        <f>IF(A210="","",INDEX(Financiamento!$P$7:$P$106,MATCH(A210,Financiamento!$A$7:$A$106,0)))</f>
        <v/>
      </c>
      <c r="F210" s="30"/>
    </row>
    <row r="211" spans="1:6">
      <c r="A211" s="30" t="str">
        <f>IF(Intervencoes!B173="","",Intervencoes!A173)</f>
        <v/>
      </c>
      <c r="B211" s="30" t="str">
        <f>IF(Intervencoes!B173="","",Intervencoes!X173)</f>
        <v/>
      </c>
      <c r="C211" s="30" t="str">
        <f>IF(A211="","",INDEX(Danos!$X$7:$X$106,MATCH(A211,Danos!$A$7:$A$106,0)))</f>
        <v/>
      </c>
      <c r="D211" s="30" t="str">
        <f>IF(A211="","",INDEX(Execucao!$M$7:$M$106,MATCH(A211,Execucao!$A$7:$A$106,0)))</f>
        <v/>
      </c>
      <c r="E211" s="31" t="str">
        <f>IF(A211="","",INDEX(Financiamento!$P$7:$P$106,MATCH(A211,Financiamento!$A$7:$A$106,0)))</f>
        <v/>
      </c>
      <c r="F211" s="30"/>
    </row>
    <row r="212" spans="1:6">
      <c r="A212" s="30" t="str">
        <f>IF(Intervencoes!B174="","",Intervencoes!A174)</f>
        <v/>
      </c>
      <c r="B212" s="30" t="str">
        <f>IF(Intervencoes!B174="","",Intervencoes!X174)</f>
        <v/>
      </c>
      <c r="C212" s="30" t="str">
        <f>IF(A212="","",INDEX(Danos!$X$7:$X$106,MATCH(A212,Danos!$A$7:$A$106,0)))</f>
        <v/>
      </c>
      <c r="D212" s="30" t="str">
        <f>IF(A212="","",INDEX(Execucao!$M$7:$M$106,MATCH(A212,Execucao!$A$7:$A$106,0)))</f>
        <v/>
      </c>
      <c r="E212" s="31" t="str">
        <f>IF(A212="","",INDEX(Financiamento!$P$7:$P$106,MATCH(A212,Financiamento!$A$7:$A$106,0)))</f>
        <v/>
      </c>
      <c r="F212" s="30"/>
    </row>
    <row r="213" spans="1:6">
      <c r="A213" s="30" t="str">
        <f>IF(Intervencoes!B175="","",Intervencoes!A175)</f>
        <v/>
      </c>
      <c r="B213" s="30" t="str">
        <f>IF(Intervencoes!B175="","",Intervencoes!X175)</f>
        <v/>
      </c>
      <c r="C213" s="30" t="str">
        <f>IF(A213="","",INDEX(Danos!$X$7:$X$106,MATCH(A213,Danos!$A$7:$A$106,0)))</f>
        <v/>
      </c>
      <c r="D213" s="30" t="str">
        <f>IF(A213="","",INDEX(Execucao!$M$7:$M$106,MATCH(A213,Execucao!$A$7:$A$106,0)))</f>
        <v/>
      </c>
      <c r="E213" s="31" t="str">
        <f>IF(A213="","",INDEX(Financiamento!$P$7:$P$106,MATCH(A213,Financiamento!$A$7:$A$106,0)))</f>
        <v/>
      </c>
      <c r="F213" s="30"/>
    </row>
    <row r="214" spans="1:6">
      <c r="A214" s="30" t="str">
        <f>IF(Intervencoes!B176="","",Intervencoes!A176)</f>
        <v/>
      </c>
      <c r="B214" s="30" t="str">
        <f>IF(Intervencoes!B176="","",Intervencoes!X176)</f>
        <v/>
      </c>
      <c r="C214" s="30" t="str">
        <f>IF(A214="","",INDEX(Danos!$X$7:$X$106,MATCH(A214,Danos!$A$7:$A$106,0)))</f>
        <v/>
      </c>
      <c r="D214" s="30" t="str">
        <f>IF(A214="","",INDEX(Execucao!$M$7:$M$106,MATCH(A214,Execucao!$A$7:$A$106,0)))</f>
        <v/>
      </c>
      <c r="E214" s="31" t="str">
        <f>IF(A214="","",INDEX(Financiamento!$P$7:$P$106,MATCH(A214,Financiamento!$A$7:$A$106,0)))</f>
        <v/>
      </c>
      <c r="F214" s="30"/>
    </row>
    <row r="215" spans="1:6">
      <c r="A215" s="30" t="str">
        <f>IF(Intervencoes!B177="","",Intervencoes!A177)</f>
        <v/>
      </c>
      <c r="B215" s="30" t="str">
        <f>IF(Intervencoes!B177="","",Intervencoes!X177)</f>
        <v/>
      </c>
      <c r="C215" s="30" t="str">
        <f>IF(A215="","",INDEX(Danos!$X$7:$X$106,MATCH(A215,Danos!$A$7:$A$106,0)))</f>
        <v/>
      </c>
      <c r="D215" s="30" t="str">
        <f>IF(A215="","",INDEX(Execucao!$M$7:$M$106,MATCH(A215,Execucao!$A$7:$A$106,0)))</f>
        <v/>
      </c>
      <c r="E215" s="31" t="str">
        <f>IF(A215="","",INDEX(Financiamento!$P$7:$P$106,MATCH(A215,Financiamento!$A$7:$A$106,0)))</f>
        <v/>
      </c>
      <c r="F215" s="30"/>
    </row>
    <row r="216" spans="1:6">
      <c r="A216" s="30" t="str">
        <f>IF(Intervencoes!B178="","",Intervencoes!A178)</f>
        <v/>
      </c>
      <c r="B216" s="30" t="str">
        <f>IF(Intervencoes!B178="","",Intervencoes!X178)</f>
        <v/>
      </c>
      <c r="C216" s="30" t="str">
        <f>IF(A216="","",INDEX(Danos!$X$7:$X$106,MATCH(A216,Danos!$A$7:$A$106,0)))</f>
        <v/>
      </c>
      <c r="D216" s="30" t="str">
        <f>IF(A216="","",INDEX(Execucao!$M$7:$M$106,MATCH(A216,Execucao!$A$7:$A$106,0)))</f>
        <v/>
      </c>
      <c r="E216" s="31" t="str">
        <f>IF(A216="","",INDEX(Financiamento!$P$7:$P$106,MATCH(A216,Financiamento!$A$7:$A$106,0)))</f>
        <v/>
      </c>
      <c r="F216" s="30"/>
    </row>
    <row r="217" spans="1:6">
      <c r="A217" s="30" t="str">
        <f>IF(Intervencoes!B179="","",Intervencoes!A179)</f>
        <v/>
      </c>
      <c r="B217" s="30" t="str">
        <f>IF(Intervencoes!B179="","",Intervencoes!X179)</f>
        <v/>
      </c>
      <c r="C217" s="30" t="str">
        <f>IF(A217="","",INDEX(Danos!$X$7:$X$106,MATCH(A217,Danos!$A$7:$A$106,0)))</f>
        <v/>
      </c>
      <c r="D217" s="30" t="str">
        <f>IF(A217="","",INDEX(Execucao!$M$7:$M$106,MATCH(A217,Execucao!$A$7:$A$106,0)))</f>
        <v/>
      </c>
      <c r="E217" s="31" t="str">
        <f>IF(A217="","",INDEX(Financiamento!$P$7:$P$106,MATCH(A217,Financiamento!$A$7:$A$106,0)))</f>
        <v/>
      </c>
      <c r="F217" s="30"/>
    </row>
    <row r="218" spans="1:6">
      <c r="A218" s="30" t="str">
        <f>IF(Intervencoes!B180="","",Intervencoes!A180)</f>
        <v/>
      </c>
      <c r="B218" s="30" t="str">
        <f>IF(Intervencoes!B180="","",Intervencoes!X180)</f>
        <v/>
      </c>
      <c r="C218" s="30" t="str">
        <f>IF(A218="","",INDEX(Danos!$X$7:$X$106,MATCH(A218,Danos!$A$7:$A$106,0)))</f>
        <v/>
      </c>
      <c r="D218" s="30" t="str">
        <f>IF(A218="","",INDEX(Execucao!$M$7:$M$106,MATCH(A218,Execucao!$A$7:$A$106,0)))</f>
        <v/>
      </c>
      <c r="E218" s="31" t="str">
        <f>IF(A218="","",INDEX(Financiamento!$P$7:$P$106,MATCH(A218,Financiamento!$A$7:$A$106,0)))</f>
        <v/>
      </c>
      <c r="F218" s="30"/>
    </row>
    <row r="219" spans="1:6">
      <c r="A219" s="30" t="str">
        <f>IF(Intervencoes!B181="","",Intervencoes!A181)</f>
        <v/>
      </c>
      <c r="B219" s="30" t="str">
        <f>IF(Intervencoes!B181="","",Intervencoes!X181)</f>
        <v/>
      </c>
      <c r="C219" s="30" t="str">
        <f>IF(A219="","",INDEX(Danos!$X$7:$X$106,MATCH(A219,Danos!$A$7:$A$106,0)))</f>
        <v/>
      </c>
      <c r="D219" s="30" t="str">
        <f>IF(A219="","",INDEX(Execucao!$M$7:$M$106,MATCH(A219,Execucao!$A$7:$A$106,0)))</f>
        <v/>
      </c>
      <c r="E219" s="31" t="str">
        <f>IF(A219="","",INDEX(Financiamento!$P$7:$P$106,MATCH(A219,Financiamento!$A$7:$A$106,0)))</f>
        <v/>
      </c>
      <c r="F219" s="30"/>
    </row>
    <row r="220" spans="1:6">
      <c r="A220" s="30" t="str">
        <f>IF(Intervencoes!B182="","",Intervencoes!A182)</f>
        <v/>
      </c>
      <c r="B220" s="30" t="str">
        <f>IF(Intervencoes!B182="","",Intervencoes!X182)</f>
        <v/>
      </c>
      <c r="C220" s="30" t="str">
        <f>IF(A220="","",INDEX(Danos!$X$7:$X$106,MATCH(A220,Danos!$A$7:$A$106,0)))</f>
        <v/>
      </c>
      <c r="D220" s="30" t="str">
        <f>IF(A220="","",INDEX(Execucao!$M$7:$M$106,MATCH(A220,Execucao!$A$7:$A$106,0)))</f>
        <v/>
      </c>
      <c r="E220" s="31" t="str">
        <f>IF(A220="","",INDEX(Financiamento!$P$7:$P$106,MATCH(A220,Financiamento!$A$7:$A$106,0)))</f>
        <v/>
      </c>
      <c r="F220" s="30"/>
    </row>
    <row r="223" spans="1:6">
      <c r="A223" s="34" t="s">
        <v>28</v>
      </c>
      <c r="B223" s="1"/>
    </row>
    <row r="224" spans="1:6">
      <c r="A224" s="1"/>
      <c r="B224" s="1"/>
    </row>
    <row r="225" spans="1:2">
      <c r="A225" s="1" t="s">
        <v>29</v>
      </c>
      <c r="B225" s="1">
        <f>COUNTIF(Orcamento!T7:T106,"&lt;&gt;OK")-COUNTBLANK(Orcamento!T7:T106)</f>
        <v>0</v>
      </c>
    </row>
    <row r="226" spans="1:2">
      <c r="A226" s="1" t="s">
        <v>30</v>
      </c>
      <c r="B226" s="36">
        <f>COUNTIF(Fontes!M7:M106,"&lt;&gt;OK")-COUNTBLANK(Fontes!M7:M106)</f>
        <v>0</v>
      </c>
    </row>
    <row r="227" spans="1:2">
      <c r="A227" s="1" t="s">
        <v>31</v>
      </c>
      <c r="B227" s="36">
        <f>COUNTIF(Coberturas!I7:I306,"&lt;&gt;OK")-COUNTBLANK(Coberturas!I7:I306)</f>
        <v>0</v>
      </c>
    </row>
    <row r="228" spans="1:2">
      <c r="A228" s="1" t="s">
        <v>32</v>
      </c>
      <c r="B228" s="36">
        <f>COUNTIF(Documentos!J7:J306,"Falta*")+COUNTIF(Documentos!J7:J306,"Rever*")</f>
        <v>0</v>
      </c>
    </row>
  </sheetData>
  <conditionalFormatting sqref="H7:H106">
    <cfRule type="containsText" dxfId="81" priority="1" operator="containsText" text="Falta"/>
    <cfRule type="containsText" dxfId="80" priority="2" operator="containsText" text="Rever"/>
    <cfRule type="containsText" dxfId="79" priority="3" operator="containsText" text="Por apurar"/>
    <cfRule type="containsText" dxfId="78" priority="4" operator="containsText" text="Por esclarecer"/>
    <cfRule type="containsText" dxfId="77" priority="5" operator="containsText" text="pendente"/>
  </conditionalFormatting>
  <conditionalFormatting sqref="B115">
    <cfRule type="containsText" dxfId="76" priority="6" operator="containsText" text="Falta"/>
    <cfRule type="containsText" dxfId="75" priority="7" operator="containsText" text="Rever"/>
    <cfRule type="containsText" dxfId="74" priority="8" operator="containsText" text="Por apurar"/>
    <cfRule type="containsText" dxfId="73" priority="9" operator="containsText" text="Por esclarecer"/>
    <cfRule type="containsText" dxfId="72" priority="10" operator="containsText" text="pendente"/>
  </conditionalFormatting>
  <conditionalFormatting sqref="B121:D220">
    <cfRule type="containsText" dxfId="71" priority="11" operator="containsText" text="Falta"/>
    <cfRule type="containsText" dxfId="70" priority="12" operator="containsText" text="Rever"/>
    <cfRule type="containsText" dxfId="69" priority="13" operator="containsText" text="Por apurar"/>
    <cfRule type="containsText" dxfId="68" priority="14" operator="containsText" text="Por esclarecer"/>
    <cfRule type="containsText" dxfId="67" priority="15" operator="containsText" text="pendente"/>
  </conditionalFormatting>
  <conditionalFormatting sqref="B225:B228">
    <cfRule type="cellIs" dxfId="66" priority="16" operator="greaterThan">
      <formula>0</formula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showGridLines="0" workbookViewId="0">
      <selection activeCell="B41" sqref="B41"/>
    </sheetView>
  </sheetViews>
  <sheetFormatPr defaultRowHeight="13.8"/>
  <cols>
    <col min="1" max="1" width="43" customWidth="1"/>
    <col min="2" max="2" width="62" customWidth="1"/>
    <col min="3" max="3" width="86" customWidth="1"/>
    <col min="4" max="4" width="22" customWidth="1"/>
  </cols>
  <sheetData>
    <row r="1" spans="1:4" ht="25.05" customHeight="1">
      <c r="A1" s="2"/>
      <c r="B1" s="2"/>
      <c r="C1" s="2"/>
      <c r="D1" s="2"/>
    </row>
    <row r="2" spans="1:4" ht="30" customHeight="1">
      <c r="A2" s="3" t="s">
        <v>33</v>
      </c>
      <c r="B2" s="2"/>
      <c r="C2" s="2"/>
      <c r="D2" s="2"/>
    </row>
    <row r="3" spans="1:4" ht="25.05" customHeight="1">
      <c r="A3" s="4" t="s">
        <v>34</v>
      </c>
      <c r="B3" s="2"/>
      <c r="C3" s="2"/>
      <c r="D3" s="2"/>
    </row>
    <row r="4" spans="1:4" ht="25.05" customHeight="1">
      <c r="A4" s="2" t="s">
        <v>2</v>
      </c>
      <c r="B4" s="2"/>
      <c r="C4" s="2"/>
      <c r="D4" s="2"/>
    </row>
    <row r="5" spans="1:4" ht="25.05" customHeight="1">
      <c r="A5" s="2"/>
      <c r="B5" s="2"/>
      <c r="C5" s="2"/>
      <c r="D5" s="2"/>
    </row>
    <row r="6" spans="1:4" ht="25.05" customHeight="1">
      <c r="A6" s="5" t="s">
        <v>35</v>
      </c>
      <c r="B6" s="5" t="s">
        <v>36</v>
      </c>
      <c r="C6" s="5" t="s">
        <v>37</v>
      </c>
      <c r="D6" s="2"/>
    </row>
    <row r="7" spans="1:4" ht="42" customHeight="1">
      <c r="A7" s="9" t="s">
        <v>38</v>
      </c>
      <c r="B7" s="7" t="s">
        <v>39</v>
      </c>
      <c r="C7" s="9" t="s">
        <v>40</v>
      </c>
      <c r="D7" s="2"/>
    </row>
    <row r="8" spans="1:4" ht="42" customHeight="1">
      <c r="A8" s="9" t="s">
        <v>41</v>
      </c>
      <c r="B8" s="7"/>
      <c r="C8" s="9" t="s">
        <v>42</v>
      </c>
      <c r="D8" s="2"/>
    </row>
    <row r="9" spans="1:4" ht="42" customHeight="1">
      <c r="A9" s="9" t="s">
        <v>43</v>
      </c>
      <c r="B9" s="7">
        <v>1</v>
      </c>
      <c r="C9" s="9" t="s">
        <v>44</v>
      </c>
      <c r="D9" s="2"/>
    </row>
    <row r="10" spans="1:4" ht="42" customHeight="1">
      <c r="A10" s="9" t="s">
        <v>45</v>
      </c>
      <c r="B10" s="7"/>
      <c r="C10" s="9" t="s">
        <v>46</v>
      </c>
      <c r="D10" s="2"/>
    </row>
    <row r="11" spans="1:4" ht="42" customHeight="1">
      <c r="A11" s="9" t="s">
        <v>17</v>
      </c>
      <c r="B11" s="11"/>
      <c r="C11" s="9" t="s">
        <v>47</v>
      </c>
      <c r="D11" s="2"/>
    </row>
    <row r="12" spans="1:4" ht="42" customHeight="1">
      <c r="A12" s="9" t="s">
        <v>48</v>
      </c>
      <c r="B12" s="7"/>
      <c r="C12" s="9" t="s">
        <v>49</v>
      </c>
      <c r="D12" s="2"/>
    </row>
    <row r="13" spans="1:4" ht="42" customHeight="1">
      <c r="A13" s="9" t="s">
        <v>50</v>
      </c>
      <c r="B13" s="7"/>
      <c r="C13" s="9" t="s">
        <v>51</v>
      </c>
      <c r="D13" s="2"/>
    </row>
    <row r="14" spans="1:4" ht="42" customHeight="1">
      <c r="A14" s="9" t="s">
        <v>52</v>
      </c>
      <c r="B14" s="7"/>
      <c r="C14" s="9" t="s">
        <v>53</v>
      </c>
      <c r="D14" s="2"/>
    </row>
    <row r="15" spans="1:4" ht="42" customHeight="1">
      <c r="A15" s="9" t="s">
        <v>54</v>
      </c>
      <c r="B15" s="7"/>
      <c r="C15" s="9" t="s">
        <v>51</v>
      </c>
      <c r="D15" s="2"/>
    </row>
    <row r="16" spans="1:4" ht="42" customHeight="1">
      <c r="A16" s="9" t="s">
        <v>55</v>
      </c>
      <c r="B16" s="7"/>
      <c r="C16" s="9" t="s">
        <v>56</v>
      </c>
      <c r="D16" s="2"/>
    </row>
    <row r="17" spans="1:4" ht="42" customHeight="1">
      <c r="A17" s="9" t="s">
        <v>57</v>
      </c>
      <c r="B17" s="11"/>
      <c r="C17" s="9" t="s">
        <v>58</v>
      </c>
      <c r="D17" s="2"/>
    </row>
    <row r="18" spans="1:4" ht="42" customHeight="1">
      <c r="A18" s="9" t="s">
        <v>59</v>
      </c>
      <c r="B18" s="7"/>
      <c r="C18" s="9" t="s">
        <v>60</v>
      </c>
      <c r="D18" s="2"/>
    </row>
    <row r="19" spans="1:4" ht="42" customHeight="1">
      <c r="A19" s="9" t="s">
        <v>61</v>
      </c>
      <c r="B19" s="7"/>
      <c r="C19" s="9" t="s">
        <v>51</v>
      </c>
      <c r="D19" s="2"/>
    </row>
    <row r="20" spans="1:4" ht="42" customHeight="1">
      <c r="A20" s="9" t="s">
        <v>62</v>
      </c>
      <c r="B20" s="7"/>
      <c r="C20" s="9" t="s">
        <v>63</v>
      </c>
      <c r="D20" s="2"/>
    </row>
    <row r="21" spans="1:4" ht="42" customHeight="1">
      <c r="A21" s="9" t="s">
        <v>64</v>
      </c>
      <c r="B21" s="7"/>
      <c r="C21" s="9" t="s">
        <v>51</v>
      </c>
      <c r="D21" s="2"/>
    </row>
    <row r="22" spans="1:4" ht="42" customHeight="1">
      <c r="A22" s="9" t="s">
        <v>65</v>
      </c>
      <c r="B22" s="7"/>
      <c r="C22" s="9" t="s">
        <v>66</v>
      </c>
      <c r="D22" s="2"/>
    </row>
    <row r="23" spans="1:4" ht="42" customHeight="1">
      <c r="A23" s="9" t="s">
        <v>67</v>
      </c>
      <c r="B23" s="7"/>
      <c r="C23" s="9" t="s">
        <v>51</v>
      </c>
      <c r="D23" s="2"/>
    </row>
    <row r="24" spans="1:4" ht="42" customHeight="1">
      <c r="A24" s="9" t="s">
        <v>68</v>
      </c>
      <c r="B24" s="7"/>
      <c r="C24" s="9" t="s">
        <v>69</v>
      </c>
      <c r="D24" s="2"/>
    </row>
    <row r="25" spans="1:4" ht="42" customHeight="1">
      <c r="A25" s="9" t="s">
        <v>70</v>
      </c>
      <c r="B25" s="7"/>
      <c r="C25" s="9" t="s">
        <v>71</v>
      </c>
      <c r="D25" s="2"/>
    </row>
    <row r="26" spans="1:4" ht="42" customHeight="1">
      <c r="A26" s="9" t="s">
        <v>72</v>
      </c>
      <c r="B26" s="7"/>
      <c r="C26" s="9" t="s">
        <v>73</v>
      </c>
      <c r="D26" s="2"/>
    </row>
    <row r="27" spans="1:4" ht="42" customHeight="1">
      <c r="A27" s="9" t="s">
        <v>74</v>
      </c>
      <c r="B27" s="7"/>
      <c r="C27" s="9" t="s">
        <v>75</v>
      </c>
      <c r="D27" s="2"/>
    </row>
    <row r="28" spans="1:4" ht="42" customHeight="1">
      <c r="A28" s="9" t="s">
        <v>76</v>
      </c>
      <c r="B28" s="7"/>
      <c r="C28" s="9" t="s">
        <v>77</v>
      </c>
      <c r="D28" s="2"/>
    </row>
    <row r="29" spans="1:4" ht="42" customHeight="1">
      <c r="A29" s="9" t="s">
        <v>78</v>
      </c>
      <c r="B29" s="7"/>
      <c r="C29" s="9" t="s">
        <v>79</v>
      </c>
      <c r="D29" s="2"/>
    </row>
    <row r="30" spans="1:4" ht="42" customHeight="1">
      <c r="A30" s="9" t="s">
        <v>80</v>
      </c>
      <c r="B30" s="10"/>
      <c r="C30" s="9" t="s">
        <v>81</v>
      </c>
      <c r="D30" s="2"/>
    </row>
    <row r="31" spans="1:4" ht="42" customHeight="1">
      <c r="A31" s="9" t="s">
        <v>82</v>
      </c>
      <c r="B31" s="7"/>
      <c r="C31" s="9" t="s">
        <v>83</v>
      </c>
      <c r="D31" s="2"/>
    </row>
    <row r="32" spans="1:4" ht="42" customHeight="1">
      <c r="A32" s="9" t="s">
        <v>84</v>
      </c>
      <c r="B32" s="7"/>
      <c r="C32" s="9" t="s">
        <v>85</v>
      </c>
      <c r="D32" s="2"/>
    </row>
    <row r="33" spans="1:4" ht="42" customHeight="1">
      <c r="A33" s="9" t="s">
        <v>86</v>
      </c>
      <c r="B33" s="7"/>
      <c r="C33" s="9" t="s">
        <v>87</v>
      </c>
      <c r="D33" s="2"/>
    </row>
    <row r="34" spans="1:4" ht="42" customHeight="1">
      <c r="A34" s="9" t="s">
        <v>88</v>
      </c>
      <c r="B34" s="7"/>
      <c r="C34" s="9" t="s">
        <v>89</v>
      </c>
      <c r="D34" s="2"/>
    </row>
    <row r="35" spans="1:4" ht="42" customHeight="1">
      <c r="A35" s="9" t="s">
        <v>90</v>
      </c>
      <c r="B35" s="7"/>
      <c r="C35" s="9" t="s">
        <v>91</v>
      </c>
      <c r="D35" s="2"/>
    </row>
    <row r="36" spans="1:4" ht="42" customHeight="1">
      <c r="A36" s="9" t="s">
        <v>92</v>
      </c>
      <c r="B36" s="7"/>
      <c r="C36" s="9" t="s">
        <v>93</v>
      </c>
      <c r="D36" s="2"/>
    </row>
    <row r="37" spans="1:4" ht="42" customHeight="1">
      <c r="A37" s="9" t="s">
        <v>94</v>
      </c>
      <c r="B37" s="7"/>
      <c r="C37" s="9" t="s">
        <v>95</v>
      </c>
      <c r="D37" s="2"/>
    </row>
    <row r="38" spans="1:4" ht="42" customHeight="1">
      <c r="A38" s="9" t="s">
        <v>96</v>
      </c>
      <c r="B38" s="8" t="str">
        <f>IF(OR(COUNTBLANK(B10:B16)&gt;0,COUNTBLANK(B19:B24)&gt;0,COUNTBLANK(B27:B28)&gt;0,B30="",B37=""),"Faltam campos obrigatórios",IF(OR(LEN(B11)&lt;&gt;9,NOT(ISNUMBER(IFERROR(VALUE(B11),"")))),"Rever NIPC",IF(VALUE(RIGHT(B11,1))&lt;&gt;IF(MOD((VALUE(MID(B11,1,1))*9+VALUE(MID(B11,2,1))*8+VALUE(MID(B11,3,1))*7+VALUE(MID(B11,4,1))*6+VALUE(MID(B11,5,1))*5+VALUE(MID(B11,6,1))*4+VALUE(MID(B11,7,1))*3+VALUE(MID(B11,8,1))*2),11)&lt;2,0,11-MOD((VALUE(MID(B11,1,1))*9+VALUE(MID(B11,2,1))*8+VALUE(MID(B11,3,1))*7+VALUE(MID(B11,4,1))*6+VALUE(MID(B11,5,1))*5+VALUE(MID(B11,6,1))*4+VALUE(MID(B11,7,1))*3+VALUE(MID(B11,8,1))*2),11)),"Rever dígito NIPC",IF(AND(B17="",B18=""),"Falta NISS ou justificação",IF(AND(B17&lt;&gt;"",OR(LEN(B17)&lt;&gt;11,NOT(ISNUMBER(IFERROR(VALUE(B17),""))))),"Rever NISS",IF(AND(B24="Outro",OR(B25="",B26="")),"Falta contacto de esclarecimentos",IF(COUNTIF(B31:B36,"Confirmo")&lt;&gt;6,"Faltam confirmações","Preenchimento básico completo")))))))</f>
        <v>Faltam campos obrigatórios</v>
      </c>
      <c r="C38" s="9" t="s">
        <v>97</v>
      </c>
      <c r="D38" s="2"/>
    </row>
    <row r="39" spans="1:4" ht="25.05" customHeight="1">
      <c r="A39" s="2"/>
      <c r="B39" s="2"/>
      <c r="C39" s="2"/>
      <c r="D39" s="2"/>
    </row>
    <row r="40" spans="1:4" ht="25.05" customHeight="1">
      <c r="A40" s="2"/>
      <c r="B40" s="2"/>
      <c r="C40" s="2"/>
      <c r="D40" s="2"/>
    </row>
    <row r="41" spans="1:4" ht="25.05" customHeight="1">
      <c r="A41" s="2"/>
      <c r="B41" s="2"/>
      <c r="C41" s="2"/>
      <c r="D41" s="2"/>
    </row>
    <row r="42" spans="1:4" ht="25.05" customHeight="1">
      <c r="A42" s="2"/>
      <c r="B42" s="2"/>
      <c r="C42" s="2"/>
      <c r="D42" s="2"/>
    </row>
    <row r="43" spans="1:4" ht="25.05" customHeight="1">
      <c r="A43" s="2"/>
      <c r="B43" s="2"/>
      <c r="C43" s="2"/>
      <c r="D43" s="2"/>
    </row>
    <row r="44" spans="1:4" ht="25.05" customHeight="1">
      <c r="A44" s="2"/>
      <c r="B44" s="2"/>
      <c r="C44" s="2"/>
      <c r="D44" s="2"/>
    </row>
    <row r="45" spans="1:4" ht="25.05" customHeight="1">
      <c r="A45" s="2"/>
      <c r="B45" s="2"/>
      <c r="C45" s="2"/>
      <c r="D45" s="2"/>
    </row>
    <row r="46" spans="1:4" ht="25.05" customHeight="1">
      <c r="A46" s="2"/>
      <c r="B46" s="2"/>
      <c r="C46" s="2"/>
      <c r="D46" s="2"/>
    </row>
  </sheetData>
  <conditionalFormatting sqref="B38">
    <cfRule type="containsText" dxfId="65" priority="1" operator="containsText" text="Falta"/>
    <cfRule type="containsText" dxfId="64" priority="2" operator="containsText" text="Rever"/>
    <cfRule type="containsText" dxfId="63" priority="3" operator="containsText" text="Por apurar"/>
    <cfRule type="containsText" dxfId="62" priority="4" operator="containsText" text="Por esclarecer"/>
    <cfRule type="containsText" dxfId="61" priority="5" operator="containsText" text="pendente"/>
  </conditionalFormatting>
  <dataValidations count="5">
    <dataValidation type="list" showErrorMessage="1" errorTitle="Valor inválido" error="Escolha uma opção da lista ou introduza um valor dentro dos limites indicados." sqref="B10">
      <formula1>"Município,Freguesia,Entidade intermunicipal"</formula1>
    </dataValidation>
    <dataValidation type="list" showErrorMessage="1" errorTitle="Valor inválido" error="Escolha uma opção da lista ou introduza um valor dentro dos limites indicados." sqref="B24">
      <formula1>"Igual ao responsável,Outro"</formula1>
    </dataValidation>
    <dataValidation type="list" showErrorMessage="1" errorTitle="Valor inválido" error="Escolha uma opção da lista ou introduza um valor dentro dos limites indicados." sqref="B31:B36">
      <formula1>"Confirmo,Não confirmo"</formula1>
    </dataValidation>
    <dataValidation type="date" showErrorMessage="1" errorTitle="Valor inválido" error="Escolha uma opção da lista ou introduza um valor dentro dos limites indicados." sqref="B30">
      <formula1>DATE(1900,1,1)</formula1>
      <formula2>DATE(2200,12,31)</formula2>
    </dataValidation>
    <dataValidation type="whole" showErrorMessage="1" errorTitle="Valor inválido" error="Escolha uma opção da lista ou introduza um valor dentro dos limites indicados." sqref="B9">
      <formula1>1</formula1>
      <formula2>999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6"/>
  <sheetViews>
    <sheetView showGridLines="0" zoomScale="95" zoomScaleNormal="95" workbookViewId="0">
      <pane xSplit="2" ySplit="6" topLeftCell="C102" activePane="bottomRight" state="frozen"/>
      <selection pane="topRight"/>
      <selection pane="bottomLeft"/>
      <selection pane="bottomRight" activeCell="A107" sqref="A107:XFD107"/>
    </sheetView>
  </sheetViews>
  <sheetFormatPr defaultRowHeight="13.8"/>
  <cols>
    <col min="1" max="1" width="14" customWidth="1"/>
    <col min="2" max="2" width="40" customWidth="1"/>
    <col min="3" max="3" width="32" customWidth="1"/>
    <col min="4" max="4" width="23" customWidth="1"/>
    <col min="5" max="5" width="34" customWidth="1"/>
    <col min="6" max="6" width="42" customWidth="1"/>
    <col min="7" max="8" width="26" customWidth="1"/>
    <col min="9" max="9" width="40" customWidth="1"/>
    <col min="10" max="10" width="35" customWidth="1"/>
    <col min="11" max="11" width="20" customWidth="1"/>
    <col min="12" max="12" width="35" customWidth="1"/>
    <col min="13" max="13" width="20" customWidth="1"/>
    <col min="14" max="14" width="32" customWidth="1"/>
    <col min="15" max="15" width="35" customWidth="1"/>
    <col min="16" max="16" width="42" customWidth="1"/>
    <col min="17" max="17" width="18" customWidth="1"/>
    <col min="18" max="18" width="28" customWidth="1"/>
    <col min="19" max="19" width="42" customWidth="1"/>
    <col min="20" max="20" width="35" customWidth="1"/>
    <col min="21" max="21" width="40" customWidth="1"/>
    <col min="22" max="22" width="18" customWidth="1"/>
    <col min="23" max="23" width="30" customWidth="1"/>
    <col min="24" max="24" width="38" customWidth="1"/>
  </cols>
  <sheetData>
    <row r="1" spans="1:24" ht="25.0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0" customHeight="1">
      <c r="A2" s="3" t="s">
        <v>98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5.05" customHeight="1">
      <c r="A3" s="4" t="s">
        <v>99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5.05" customHeight="1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25.0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58.05" customHeight="1">
      <c r="A6" s="6" t="s">
        <v>21</v>
      </c>
      <c r="B6" s="6" t="s">
        <v>100</v>
      </c>
      <c r="C6" s="6" t="s">
        <v>101</v>
      </c>
      <c r="D6" s="6" t="s">
        <v>102</v>
      </c>
      <c r="E6" s="6" t="s">
        <v>103</v>
      </c>
      <c r="F6" s="6" t="s">
        <v>104</v>
      </c>
      <c r="G6" s="6" t="s">
        <v>105</v>
      </c>
      <c r="H6" s="6" t="s">
        <v>106</v>
      </c>
      <c r="I6" s="6" t="s">
        <v>107</v>
      </c>
      <c r="J6" s="6" t="s">
        <v>108</v>
      </c>
      <c r="K6" s="6" t="s">
        <v>109</v>
      </c>
      <c r="L6" s="6" t="s">
        <v>110</v>
      </c>
      <c r="M6" s="6" t="s">
        <v>111</v>
      </c>
      <c r="N6" s="6" t="s">
        <v>112</v>
      </c>
      <c r="O6" s="6" t="s">
        <v>113</v>
      </c>
      <c r="P6" s="6" t="s">
        <v>114</v>
      </c>
      <c r="Q6" s="6" t="s">
        <v>115</v>
      </c>
      <c r="R6" s="6" t="s">
        <v>116</v>
      </c>
      <c r="S6" s="6" t="s">
        <v>117</v>
      </c>
      <c r="T6" s="6" t="s">
        <v>118</v>
      </c>
      <c r="U6" s="6" t="s">
        <v>119</v>
      </c>
      <c r="V6" s="6" t="s">
        <v>120</v>
      </c>
      <c r="W6" s="6" t="s">
        <v>121</v>
      </c>
      <c r="X6" s="6" t="s">
        <v>122</v>
      </c>
    </row>
    <row r="7" spans="1:24" ht="34.950000000000003" customHeight="1">
      <c r="A7" s="8" t="s">
        <v>123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11"/>
      <c r="N7" s="7"/>
      <c r="O7" s="7"/>
      <c r="P7" s="7"/>
      <c r="Q7" s="10"/>
      <c r="R7" s="7"/>
      <c r="S7" s="7"/>
      <c r="T7" s="7"/>
      <c r="U7" s="7"/>
      <c r="V7" s="7"/>
      <c r="W7" s="7"/>
      <c r="X7" s="35" t="str">
        <f>IF(COUNTA(B7:W7)=0,"",IF(OR(COUNTBLANK(B7:D7)&gt;0,F7="",G7="",H7="",I7="",L7="",COUNTBLANK(N7:P7)&gt;0,S7="",T7="",V7=""),"Faltam dados da intervenção",IF(AND(D7&lt;&gt;"Equipamento móvel",OR(J7="",K7="")),"Falta localização ou cartografia",IF(AND(K7&lt;&gt;"",COUNTIFS(Documentos!$A$7:$A$306,K7,Documentos!$E$7:$E$306,"&lt;&gt;")&lt;&gt;1),"Rever DOC cartografia","Preenchido; sujeito a análise"))))</f>
        <v/>
      </c>
    </row>
    <row r="8" spans="1:24" ht="34.950000000000003" customHeight="1">
      <c r="A8" s="8" t="s">
        <v>124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11"/>
      <c r="N8" s="7"/>
      <c r="O8" s="7"/>
      <c r="P8" s="7"/>
      <c r="Q8" s="10"/>
      <c r="R8" s="7"/>
      <c r="S8" s="7"/>
      <c r="T8" s="7"/>
      <c r="U8" s="7"/>
      <c r="V8" s="7"/>
      <c r="W8" s="7"/>
      <c r="X8" s="35" t="str">
        <f>IF(COUNTA(B8:W8)=0,"",IF(OR(COUNTBLANK(B8:D8)&gt;0,F8="",G8="",H8="",I8="",L8="",COUNTBLANK(N8:P8)&gt;0,S8="",T8="",V8=""),"Faltam dados da intervenção",IF(AND(D8&lt;&gt;"Equipamento móvel",OR(J8="",K8="")),"Falta localização ou cartografia",IF(AND(K8&lt;&gt;"",COUNTIFS(Documentos!$A$7:$A$306,K8,Documentos!$E$7:$E$306,"&lt;&gt;")&lt;&gt;1),"Rever DOC cartografia","Preenchido; sujeito a análise"))))</f>
        <v/>
      </c>
    </row>
    <row r="9" spans="1:24" ht="34.950000000000003" customHeight="1">
      <c r="A9" s="8" t="s">
        <v>125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11"/>
      <c r="N9" s="7"/>
      <c r="O9" s="7"/>
      <c r="P9" s="7"/>
      <c r="Q9" s="10"/>
      <c r="R9" s="7"/>
      <c r="S9" s="7"/>
      <c r="T9" s="7"/>
      <c r="U9" s="7"/>
      <c r="V9" s="7"/>
      <c r="W9" s="7"/>
      <c r="X9" s="35" t="str">
        <f>IF(COUNTA(B9:W9)=0,"",IF(OR(COUNTBLANK(B9:D9)&gt;0,F9="",G9="",H9="",I9="",L9="",COUNTBLANK(N9:P9)&gt;0,S9="",T9="",V9=""),"Faltam dados da intervenção",IF(AND(D9&lt;&gt;"Equipamento móvel",OR(J9="",K9="")),"Falta localização ou cartografia",IF(AND(K9&lt;&gt;"",COUNTIFS(Documentos!$A$7:$A$306,K9,Documentos!$E$7:$E$306,"&lt;&gt;")&lt;&gt;1),"Rever DOC cartografia","Preenchido; sujeito a análise"))))</f>
        <v/>
      </c>
    </row>
    <row r="10" spans="1:24" ht="34.950000000000003" customHeight="1">
      <c r="A10" s="8" t="s">
        <v>126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11"/>
      <c r="N10" s="7"/>
      <c r="O10" s="7"/>
      <c r="P10" s="7"/>
      <c r="Q10" s="10"/>
      <c r="R10" s="7"/>
      <c r="S10" s="7"/>
      <c r="T10" s="7"/>
      <c r="U10" s="7"/>
      <c r="V10" s="7"/>
      <c r="W10" s="7"/>
      <c r="X10" s="35" t="str">
        <f>IF(COUNTA(B10:W10)=0,"",IF(OR(COUNTBLANK(B10:D10)&gt;0,F10="",G10="",H10="",I10="",L10="",COUNTBLANK(N10:P10)&gt;0,S10="",T10="",V10=""),"Faltam dados da intervenção",IF(AND(D10&lt;&gt;"Equipamento móvel",OR(J10="",K10="")),"Falta localização ou cartografia",IF(AND(K10&lt;&gt;"",COUNTIFS(Documentos!$A$7:$A$306,K10,Documentos!$E$7:$E$306,"&lt;&gt;")&lt;&gt;1),"Rever DOC cartografia","Preenchido; sujeito a análise"))))</f>
        <v/>
      </c>
    </row>
    <row r="11" spans="1:24" ht="34.950000000000003" customHeight="1">
      <c r="A11" s="8" t="s">
        <v>127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11"/>
      <c r="N11" s="7"/>
      <c r="O11" s="7"/>
      <c r="P11" s="7"/>
      <c r="Q11" s="10"/>
      <c r="R11" s="7"/>
      <c r="S11" s="7"/>
      <c r="T11" s="7"/>
      <c r="U11" s="7"/>
      <c r="V11" s="7"/>
      <c r="W11" s="7"/>
      <c r="X11" s="35" t="str">
        <f>IF(COUNTA(B11:W11)=0,"",IF(OR(COUNTBLANK(B11:D11)&gt;0,F11="",G11="",H11="",I11="",L11="",COUNTBLANK(N11:P11)&gt;0,S11="",T11="",V11=""),"Faltam dados da intervenção",IF(AND(D11&lt;&gt;"Equipamento móvel",OR(J11="",K11="")),"Falta localização ou cartografia",IF(AND(K11&lt;&gt;"",COUNTIFS(Documentos!$A$7:$A$306,K11,Documentos!$E$7:$E$306,"&lt;&gt;")&lt;&gt;1),"Rever DOC cartografia","Preenchido; sujeito a análise"))))</f>
        <v/>
      </c>
    </row>
    <row r="12" spans="1:24" ht="34.950000000000003" customHeight="1">
      <c r="A12" s="8" t="s">
        <v>128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11"/>
      <c r="N12" s="7"/>
      <c r="O12" s="7"/>
      <c r="P12" s="7"/>
      <c r="Q12" s="10"/>
      <c r="R12" s="7"/>
      <c r="S12" s="7"/>
      <c r="T12" s="7"/>
      <c r="U12" s="7"/>
      <c r="V12" s="7"/>
      <c r="W12" s="7"/>
      <c r="X12" s="35" t="str">
        <f>IF(COUNTA(B12:W12)=0,"",IF(OR(COUNTBLANK(B12:D12)&gt;0,F12="",G12="",H12="",I12="",L12="",COUNTBLANK(N12:P12)&gt;0,S12="",T12="",V12=""),"Faltam dados da intervenção",IF(AND(D12&lt;&gt;"Equipamento móvel",OR(J12="",K12="")),"Falta localização ou cartografia",IF(AND(K12&lt;&gt;"",COUNTIFS(Documentos!$A$7:$A$306,K12,Documentos!$E$7:$E$306,"&lt;&gt;")&lt;&gt;1),"Rever DOC cartografia","Preenchido; sujeito a análise"))))</f>
        <v/>
      </c>
    </row>
    <row r="13" spans="1:24" ht="34.950000000000003" customHeight="1">
      <c r="A13" s="8" t="s">
        <v>129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11"/>
      <c r="N13" s="7"/>
      <c r="O13" s="7"/>
      <c r="P13" s="7"/>
      <c r="Q13" s="10"/>
      <c r="R13" s="7"/>
      <c r="S13" s="7"/>
      <c r="T13" s="7"/>
      <c r="U13" s="7"/>
      <c r="V13" s="7"/>
      <c r="W13" s="7"/>
      <c r="X13" s="35" t="str">
        <f>IF(COUNTA(B13:W13)=0,"",IF(OR(COUNTBLANK(B13:D13)&gt;0,F13="",G13="",H13="",I13="",L13="",COUNTBLANK(N13:P13)&gt;0,S13="",T13="",V13=""),"Faltam dados da intervenção",IF(AND(D13&lt;&gt;"Equipamento móvel",OR(J13="",K13="")),"Falta localização ou cartografia",IF(AND(K13&lt;&gt;"",COUNTIFS(Documentos!$A$7:$A$306,K13,Documentos!$E$7:$E$306,"&lt;&gt;")&lt;&gt;1),"Rever DOC cartografia","Preenchido; sujeito a análise"))))</f>
        <v/>
      </c>
    </row>
    <row r="14" spans="1:24" ht="34.950000000000003" customHeight="1">
      <c r="A14" s="8" t="s">
        <v>130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11"/>
      <c r="N14" s="7"/>
      <c r="O14" s="7"/>
      <c r="P14" s="7"/>
      <c r="Q14" s="10"/>
      <c r="R14" s="7"/>
      <c r="S14" s="7"/>
      <c r="T14" s="7"/>
      <c r="U14" s="7"/>
      <c r="V14" s="7"/>
      <c r="W14" s="7"/>
      <c r="X14" s="35" t="str">
        <f>IF(COUNTA(B14:W14)=0,"",IF(OR(COUNTBLANK(B14:D14)&gt;0,F14="",G14="",H14="",I14="",L14="",COUNTBLANK(N14:P14)&gt;0,S14="",T14="",V14=""),"Faltam dados da intervenção",IF(AND(D14&lt;&gt;"Equipamento móvel",OR(J14="",K14="")),"Falta localização ou cartografia",IF(AND(K14&lt;&gt;"",COUNTIFS(Documentos!$A$7:$A$306,K14,Documentos!$E$7:$E$306,"&lt;&gt;")&lt;&gt;1),"Rever DOC cartografia","Preenchido; sujeito a análise"))))</f>
        <v/>
      </c>
    </row>
    <row r="15" spans="1:24" ht="34.950000000000003" customHeight="1">
      <c r="A15" s="8" t="s">
        <v>131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11"/>
      <c r="N15" s="7"/>
      <c r="O15" s="7"/>
      <c r="P15" s="7"/>
      <c r="Q15" s="10"/>
      <c r="R15" s="7"/>
      <c r="S15" s="7"/>
      <c r="T15" s="7"/>
      <c r="U15" s="7"/>
      <c r="V15" s="7"/>
      <c r="W15" s="7"/>
      <c r="X15" s="35" t="str">
        <f>IF(COUNTA(B15:W15)=0,"",IF(OR(COUNTBLANK(B15:D15)&gt;0,F15="",G15="",H15="",I15="",L15="",COUNTBLANK(N15:P15)&gt;0,S15="",T15="",V15=""),"Faltam dados da intervenção",IF(AND(D15&lt;&gt;"Equipamento móvel",OR(J15="",K15="")),"Falta localização ou cartografia",IF(AND(K15&lt;&gt;"",COUNTIFS(Documentos!$A$7:$A$306,K15,Documentos!$E$7:$E$306,"&lt;&gt;")&lt;&gt;1),"Rever DOC cartografia","Preenchido; sujeito a análise"))))</f>
        <v/>
      </c>
    </row>
    <row r="16" spans="1:24" ht="34.950000000000003" customHeight="1">
      <c r="A16" s="8" t="s">
        <v>132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11"/>
      <c r="N16" s="7"/>
      <c r="O16" s="7"/>
      <c r="P16" s="7"/>
      <c r="Q16" s="10"/>
      <c r="R16" s="7"/>
      <c r="S16" s="7"/>
      <c r="T16" s="7"/>
      <c r="U16" s="7"/>
      <c r="V16" s="7"/>
      <c r="W16" s="7"/>
      <c r="X16" s="35" t="str">
        <f>IF(COUNTA(B16:W16)=0,"",IF(OR(COUNTBLANK(B16:D16)&gt;0,F16="",G16="",H16="",I16="",L16="",COUNTBLANK(N16:P16)&gt;0,S16="",T16="",V16=""),"Faltam dados da intervenção",IF(AND(D16&lt;&gt;"Equipamento móvel",OR(J16="",K16="")),"Falta localização ou cartografia",IF(AND(K16&lt;&gt;"",COUNTIFS(Documentos!$A$7:$A$306,K16,Documentos!$E$7:$E$306,"&lt;&gt;")&lt;&gt;1),"Rever DOC cartografia","Preenchido; sujeito a análise"))))</f>
        <v/>
      </c>
    </row>
    <row r="17" spans="1:24" ht="34.950000000000003" customHeight="1">
      <c r="A17" s="8" t="s">
        <v>133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11"/>
      <c r="N17" s="7"/>
      <c r="O17" s="7"/>
      <c r="P17" s="7"/>
      <c r="Q17" s="10"/>
      <c r="R17" s="7"/>
      <c r="S17" s="7"/>
      <c r="T17" s="7"/>
      <c r="U17" s="7"/>
      <c r="V17" s="7"/>
      <c r="W17" s="7"/>
      <c r="X17" s="35" t="str">
        <f>IF(COUNTA(B17:W17)=0,"",IF(OR(COUNTBLANK(B17:D17)&gt;0,F17="",G17="",H17="",I17="",L17="",COUNTBLANK(N17:P17)&gt;0,S17="",T17="",V17=""),"Faltam dados da intervenção",IF(AND(D17&lt;&gt;"Equipamento móvel",OR(J17="",K17="")),"Falta localização ou cartografia",IF(AND(K17&lt;&gt;"",COUNTIFS(Documentos!$A$7:$A$306,K17,Documentos!$E$7:$E$306,"&lt;&gt;")&lt;&gt;1),"Rever DOC cartografia","Preenchido; sujeito a análise"))))</f>
        <v/>
      </c>
    </row>
    <row r="18" spans="1:24" ht="34.950000000000003" customHeight="1">
      <c r="A18" s="8" t="s">
        <v>134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11"/>
      <c r="N18" s="7"/>
      <c r="O18" s="7"/>
      <c r="P18" s="7"/>
      <c r="Q18" s="10"/>
      <c r="R18" s="7"/>
      <c r="S18" s="7"/>
      <c r="T18" s="7"/>
      <c r="U18" s="7"/>
      <c r="V18" s="7"/>
      <c r="W18" s="7"/>
      <c r="X18" s="35" t="str">
        <f>IF(COUNTA(B18:W18)=0,"",IF(OR(COUNTBLANK(B18:D18)&gt;0,F18="",G18="",H18="",I18="",L18="",COUNTBLANK(N18:P18)&gt;0,S18="",T18="",V18=""),"Faltam dados da intervenção",IF(AND(D18&lt;&gt;"Equipamento móvel",OR(J18="",K18="")),"Falta localização ou cartografia",IF(AND(K18&lt;&gt;"",COUNTIFS(Documentos!$A$7:$A$306,K18,Documentos!$E$7:$E$306,"&lt;&gt;")&lt;&gt;1),"Rever DOC cartografia","Preenchido; sujeito a análise"))))</f>
        <v/>
      </c>
    </row>
    <row r="19" spans="1:24" ht="34.950000000000003" customHeight="1">
      <c r="A19" s="8" t="s">
        <v>135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11"/>
      <c r="N19" s="7"/>
      <c r="O19" s="7"/>
      <c r="P19" s="7"/>
      <c r="Q19" s="10"/>
      <c r="R19" s="7"/>
      <c r="S19" s="7"/>
      <c r="T19" s="7"/>
      <c r="U19" s="7"/>
      <c r="V19" s="7"/>
      <c r="W19" s="7"/>
      <c r="X19" s="35" t="str">
        <f>IF(COUNTA(B19:W19)=0,"",IF(OR(COUNTBLANK(B19:D19)&gt;0,F19="",G19="",H19="",I19="",L19="",COUNTBLANK(N19:P19)&gt;0,S19="",T19="",V19=""),"Faltam dados da intervenção",IF(AND(D19&lt;&gt;"Equipamento móvel",OR(J19="",K19="")),"Falta localização ou cartografia",IF(AND(K19&lt;&gt;"",COUNTIFS(Documentos!$A$7:$A$306,K19,Documentos!$E$7:$E$306,"&lt;&gt;")&lt;&gt;1),"Rever DOC cartografia","Preenchido; sujeito a análise"))))</f>
        <v/>
      </c>
    </row>
    <row r="20" spans="1:24" ht="34.950000000000003" customHeight="1">
      <c r="A20" s="8" t="s">
        <v>136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11"/>
      <c r="N20" s="7"/>
      <c r="O20" s="7"/>
      <c r="P20" s="7"/>
      <c r="Q20" s="10"/>
      <c r="R20" s="7"/>
      <c r="S20" s="7"/>
      <c r="T20" s="7"/>
      <c r="U20" s="7"/>
      <c r="V20" s="7"/>
      <c r="W20" s="7"/>
      <c r="X20" s="35" t="str">
        <f>IF(COUNTA(B20:W20)=0,"",IF(OR(COUNTBLANK(B20:D20)&gt;0,F20="",G20="",H20="",I20="",L20="",COUNTBLANK(N20:P20)&gt;0,S20="",T20="",V20=""),"Faltam dados da intervenção",IF(AND(D20&lt;&gt;"Equipamento móvel",OR(J20="",K20="")),"Falta localização ou cartografia",IF(AND(K20&lt;&gt;"",COUNTIFS(Documentos!$A$7:$A$306,K20,Documentos!$E$7:$E$306,"&lt;&gt;")&lt;&gt;1),"Rever DOC cartografia","Preenchido; sujeito a análise"))))</f>
        <v/>
      </c>
    </row>
    <row r="21" spans="1:24" ht="34.950000000000003" customHeight="1">
      <c r="A21" s="8" t="s">
        <v>137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11"/>
      <c r="N21" s="7"/>
      <c r="O21" s="7"/>
      <c r="P21" s="7"/>
      <c r="Q21" s="10"/>
      <c r="R21" s="7"/>
      <c r="S21" s="7"/>
      <c r="T21" s="7"/>
      <c r="U21" s="7"/>
      <c r="V21" s="7"/>
      <c r="W21" s="7"/>
      <c r="X21" s="35" t="str">
        <f>IF(COUNTA(B21:W21)=0,"",IF(OR(COUNTBLANK(B21:D21)&gt;0,F21="",G21="",H21="",I21="",L21="",COUNTBLANK(N21:P21)&gt;0,S21="",T21="",V21=""),"Faltam dados da intervenção",IF(AND(D21&lt;&gt;"Equipamento móvel",OR(J21="",K21="")),"Falta localização ou cartografia",IF(AND(K21&lt;&gt;"",COUNTIFS(Documentos!$A$7:$A$306,K21,Documentos!$E$7:$E$306,"&lt;&gt;")&lt;&gt;1),"Rever DOC cartografia","Preenchido; sujeito a análise"))))</f>
        <v/>
      </c>
    </row>
    <row r="22" spans="1:24" ht="34.950000000000003" customHeight="1">
      <c r="A22" s="8" t="s">
        <v>138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11"/>
      <c r="N22" s="7"/>
      <c r="O22" s="7"/>
      <c r="P22" s="7"/>
      <c r="Q22" s="10"/>
      <c r="R22" s="7"/>
      <c r="S22" s="7"/>
      <c r="T22" s="7"/>
      <c r="U22" s="7"/>
      <c r="V22" s="7"/>
      <c r="W22" s="7"/>
      <c r="X22" s="35" t="str">
        <f>IF(COUNTA(B22:W22)=0,"",IF(OR(COUNTBLANK(B22:D22)&gt;0,F22="",G22="",H22="",I22="",L22="",COUNTBLANK(N22:P22)&gt;0,S22="",T22="",V22=""),"Faltam dados da intervenção",IF(AND(D22&lt;&gt;"Equipamento móvel",OR(J22="",K22="")),"Falta localização ou cartografia",IF(AND(K22&lt;&gt;"",COUNTIFS(Documentos!$A$7:$A$306,K22,Documentos!$E$7:$E$306,"&lt;&gt;")&lt;&gt;1),"Rever DOC cartografia","Preenchido; sujeito a análise"))))</f>
        <v/>
      </c>
    </row>
    <row r="23" spans="1:24" ht="34.950000000000003" customHeight="1">
      <c r="A23" s="8" t="s">
        <v>139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11"/>
      <c r="N23" s="7"/>
      <c r="O23" s="7"/>
      <c r="P23" s="7"/>
      <c r="Q23" s="10"/>
      <c r="R23" s="7"/>
      <c r="S23" s="7"/>
      <c r="T23" s="7"/>
      <c r="U23" s="7"/>
      <c r="V23" s="7"/>
      <c r="W23" s="7"/>
      <c r="X23" s="35" t="str">
        <f>IF(COUNTA(B23:W23)=0,"",IF(OR(COUNTBLANK(B23:D23)&gt;0,F23="",G23="",H23="",I23="",L23="",COUNTBLANK(N23:P23)&gt;0,S23="",T23="",V23=""),"Faltam dados da intervenção",IF(AND(D23&lt;&gt;"Equipamento móvel",OR(J23="",K23="")),"Falta localização ou cartografia",IF(AND(K23&lt;&gt;"",COUNTIFS(Documentos!$A$7:$A$306,K23,Documentos!$E$7:$E$306,"&lt;&gt;")&lt;&gt;1),"Rever DOC cartografia","Preenchido; sujeito a análise"))))</f>
        <v/>
      </c>
    </row>
    <row r="24" spans="1:24" ht="34.950000000000003" customHeight="1">
      <c r="A24" s="8" t="s">
        <v>140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11"/>
      <c r="N24" s="7"/>
      <c r="O24" s="7"/>
      <c r="P24" s="7"/>
      <c r="Q24" s="10"/>
      <c r="R24" s="7"/>
      <c r="S24" s="7"/>
      <c r="T24" s="7"/>
      <c r="U24" s="7"/>
      <c r="V24" s="7"/>
      <c r="W24" s="7"/>
      <c r="X24" s="35" t="str">
        <f>IF(COUNTA(B24:W24)=0,"",IF(OR(COUNTBLANK(B24:D24)&gt;0,F24="",G24="",H24="",I24="",L24="",COUNTBLANK(N24:P24)&gt;0,S24="",T24="",V24=""),"Faltam dados da intervenção",IF(AND(D24&lt;&gt;"Equipamento móvel",OR(J24="",K24="")),"Falta localização ou cartografia",IF(AND(K24&lt;&gt;"",COUNTIFS(Documentos!$A$7:$A$306,K24,Documentos!$E$7:$E$306,"&lt;&gt;")&lt;&gt;1),"Rever DOC cartografia","Preenchido; sujeito a análise"))))</f>
        <v/>
      </c>
    </row>
    <row r="25" spans="1:24" ht="34.950000000000003" customHeight="1">
      <c r="A25" s="8" t="s">
        <v>141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11"/>
      <c r="N25" s="7"/>
      <c r="O25" s="7"/>
      <c r="P25" s="7"/>
      <c r="Q25" s="10"/>
      <c r="R25" s="7"/>
      <c r="S25" s="7"/>
      <c r="T25" s="7"/>
      <c r="U25" s="7"/>
      <c r="V25" s="7"/>
      <c r="W25" s="7"/>
      <c r="X25" s="35" t="str">
        <f>IF(COUNTA(B25:W25)=0,"",IF(OR(COUNTBLANK(B25:D25)&gt;0,F25="",G25="",H25="",I25="",L25="",COUNTBLANK(N25:P25)&gt;0,S25="",T25="",V25=""),"Faltam dados da intervenção",IF(AND(D25&lt;&gt;"Equipamento móvel",OR(J25="",K25="")),"Falta localização ou cartografia",IF(AND(K25&lt;&gt;"",COUNTIFS(Documentos!$A$7:$A$306,K25,Documentos!$E$7:$E$306,"&lt;&gt;")&lt;&gt;1),"Rever DOC cartografia","Preenchido; sujeito a análise"))))</f>
        <v/>
      </c>
    </row>
    <row r="26" spans="1:24" ht="34.950000000000003" customHeight="1">
      <c r="A26" s="8" t="s">
        <v>142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11"/>
      <c r="N26" s="7"/>
      <c r="O26" s="7"/>
      <c r="P26" s="7"/>
      <c r="Q26" s="10"/>
      <c r="R26" s="7"/>
      <c r="S26" s="7"/>
      <c r="T26" s="7"/>
      <c r="U26" s="7"/>
      <c r="V26" s="7"/>
      <c r="W26" s="7"/>
      <c r="X26" s="35" t="str">
        <f>IF(COUNTA(B26:W26)=0,"",IF(OR(COUNTBLANK(B26:D26)&gt;0,F26="",G26="",H26="",I26="",L26="",COUNTBLANK(N26:P26)&gt;0,S26="",T26="",V26=""),"Faltam dados da intervenção",IF(AND(D26&lt;&gt;"Equipamento móvel",OR(J26="",K26="")),"Falta localização ou cartografia",IF(AND(K26&lt;&gt;"",COUNTIFS(Documentos!$A$7:$A$306,K26,Documentos!$E$7:$E$306,"&lt;&gt;")&lt;&gt;1),"Rever DOC cartografia","Preenchido; sujeito a análise"))))</f>
        <v/>
      </c>
    </row>
    <row r="27" spans="1:24" ht="34.950000000000003" customHeight="1">
      <c r="A27" s="8" t="s">
        <v>737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1"/>
      <c r="N27" s="7"/>
      <c r="O27" s="7"/>
      <c r="P27" s="7"/>
      <c r="Q27" s="10"/>
      <c r="R27" s="7"/>
      <c r="S27" s="7"/>
      <c r="T27" s="7"/>
      <c r="U27" s="7"/>
      <c r="V27" s="7"/>
      <c r="W27" s="7"/>
      <c r="X27" s="35" t="str">
        <f>IF(COUNTA(B27:W27)=0,"",IF(OR(COUNTBLANK(B27:D27)&gt;0,F27="",G27="",H27="",I27="",L27="",COUNTBLANK(N27:P27)&gt;0,S27="",T27="",V27=""),"Faltam dados da intervenção",IF(AND(D27&lt;&gt;"Equipamento móvel",OR(J27="",K27="")),"Falta localização ou cartografia",IF(AND(K27&lt;&gt;"",COUNTIFS(Documentos!$A$7:$A$306,K27,Documentos!$E$7:$E$306,"&lt;&gt;")&lt;&gt;1),"Rever DOC cartografia","Preenchido; sujeito a análise"))))</f>
        <v/>
      </c>
    </row>
    <row r="28" spans="1:24" ht="34.950000000000003" customHeight="1">
      <c r="A28" s="8" t="s">
        <v>738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11"/>
      <c r="N28" s="7"/>
      <c r="O28" s="7"/>
      <c r="P28" s="7"/>
      <c r="Q28" s="10"/>
      <c r="R28" s="7"/>
      <c r="S28" s="7"/>
      <c r="T28" s="7"/>
      <c r="U28" s="7"/>
      <c r="V28" s="7"/>
      <c r="W28" s="7"/>
      <c r="X28" s="35" t="str">
        <f>IF(COUNTA(B28:W28)=0,"",IF(OR(COUNTBLANK(B28:D28)&gt;0,F28="",G28="",H28="",I28="",L28="",COUNTBLANK(N28:P28)&gt;0,S28="",T28="",V28=""),"Faltam dados da intervenção",IF(AND(D28&lt;&gt;"Equipamento móvel",OR(J28="",K28="")),"Falta localização ou cartografia",IF(AND(K28&lt;&gt;"",COUNTIFS(Documentos!$A$7:$A$306,K28,Documentos!$E$7:$E$306,"&lt;&gt;")&lt;&gt;1),"Rever DOC cartografia","Preenchido; sujeito a análise"))))</f>
        <v/>
      </c>
    </row>
    <row r="29" spans="1:24" ht="34.950000000000003" customHeight="1">
      <c r="A29" s="8" t="s">
        <v>739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11"/>
      <c r="N29" s="7"/>
      <c r="O29" s="7"/>
      <c r="P29" s="7"/>
      <c r="Q29" s="10"/>
      <c r="R29" s="7"/>
      <c r="S29" s="7"/>
      <c r="T29" s="7"/>
      <c r="U29" s="7"/>
      <c r="V29" s="7"/>
      <c r="W29" s="7"/>
      <c r="X29" s="35" t="str">
        <f>IF(COUNTA(B29:W29)=0,"",IF(OR(COUNTBLANK(B29:D29)&gt;0,F29="",G29="",H29="",I29="",L29="",COUNTBLANK(N29:P29)&gt;0,S29="",T29="",V29=""),"Faltam dados da intervenção",IF(AND(D29&lt;&gt;"Equipamento móvel",OR(J29="",K29="")),"Falta localização ou cartografia",IF(AND(K29&lt;&gt;"",COUNTIFS(Documentos!$A$7:$A$306,K29,Documentos!$E$7:$E$306,"&lt;&gt;")&lt;&gt;1),"Rever DOC cartografia","Preenchido; sujeito a análise"))))</f>
        <v/>
      </c>
    </row>
    <row r="30" spans="1:24" ht="34.950000000000003" customHeight="1">
      <c r="A30" s="8" t="s">
        <v>740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11"/>
      <c r="N30" s="7"/>
      <c r="O30" s="7"/>
      <c r="P30" s="7"/>
      <c r="Q30" s="10"/>
      <c r="R30" s="7"/>
      <c r="S30" s="7"/>
      <c r="T30" s="7"/>
      <c r="U30" s="7"/>
      <c r="V30" s="7"/>
      <c r="W30" s="7"/>
      <c r="X30" s="35" t="str">
        <f>IF(COUNTA(B30:W30)=0,"",IF(OR(COUNTBLANK(B30:D30)&gt;0,F30="",G30="",H30="",I30="",L30="",COUNTBLANK(N30:P30)&gt;0,S30="",T30="",V30=""),"Faltam dados da intervenção",IF(AND(D30&lt;&gt;"Equipamento móvel",OR(J30="",K30="")),"Falta localização ou cartografia",IF(AND(K30&lt;&gt;"",COUNTIFS(Documentos!$A$7:$A$306,K30,Documentos!$E$7:$E$306,"&lt;&gt;")&lt;&gt;1),"Rever DOC cartografia","Preenchido; sujeito a análise"))))</f>
        <v/>
      </c>
    </row>
    <row r="31" spans="1:24" ht="34.950000000000003" customHeight="1">
      <c r="A31" s="8" t="s">
        <v>741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11"/>
      <c r="N31" s="7"/>
      <c r="O31" s="7"/>
      <c r="P31" s="7"/>
      <c r="Q31" s="10"/>
      <c r="R31" s="7"/>
      <c r="S31" s="7"/>
      <c r="T31" s="7"/>
      <c r="U31" s="7"/>
      <c r="V31" s="7"/>
      <c r="W31" s="7"/>
      <c r="X31" s="35" t="str">
        <f>IF(COUNTA(B31:W31)=0,"",IF(OR(COUNTBLANK(B31:D31)&gt;0,F31="",G31="",H31="",I31="",L31="",COUNTBLANK(N31:P31)&gt;0,S31="",T31="",V31=""),"Faltam dados da intervenção",IF(AND(D31&lt;&gt;"Equipamento móvel",OR(J31="",K31="")),"Falta localização ou cartografia",IF(AND(K31&lt;&gt;"",COUNTIFS(Documentos!$A$7:$A$306,K31,Documentos!$E$7:$E$306,"&lt;&gt;")&lt;&gt;1),"Rever DOC cartografia","Preenchido; sujeito a análise"))))</f>
        <v/>
      </c>
    </row>
    <row r="32" spans="1:24" ht="34.950000000000003" customHeight="1">
      <c r="A32" s="8" t="s">
        <v>742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11"/>
      <c r="N32" s="7"/>
      <c r="O32" s="7"/>
      <c r="P32" s="7"/>
      <c r="Q32" s="10"/>
      <c r="R32" s="7"/>
      <c r="S32" s="7"/>
      <c r="T32" s="7"/>
      <c r="U32" s="7"/>
      <c r="V32" s="7"/>
      <c r="W32" s="7"/>
      <c r="X32" s="35" t="str">
        <f>IF(COUNTA(B32:W32)=0,"",IF(OR(COUNTBLANK(B32:D32)&gt;0,F32="",G32="",H32="",I32="",L32="",COUNTBLANK(N32:P32)&gt;0,S32="",T32="",V32=""),"Faltam dados da intervenção",IF(AND(D32&lt;&gt;"Equipamento móvel",OR(J32="",K32="")),"Falta localização ou cartografia",IF(AND(K32&lt;&gt;"",COUNTIFS(Documentos!$A$7:$A$306,K32,Documentos!$E$7:$E$306,"&lt;&gt;")&lt;&gt;1),"Rever DOC cartografia","Preenchido; sujeito a análise"))))</f>
        <v/>
      </c>
    </row>
    <row r="33" spans="1:24" ht="34.950000000000003" customHeight="1">
      <c r="A33" s="8" t="s">
        <v>758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11"/>
      <c r="N33" s="7"/>
      <c r="O33" s="7"/>
      <c r="P33" s="7"/>
      <c r="Q33" s="10"/>
      <c r="R33" s="7"/>
      <c r="S33" s="7"/>
      <c r="T33" s="7"/>
      <c r="U33" s="7"/>
      <c r="V33" s="7"/>
      <c r="W33" s="7"/>
      <c r="X33" s="35" t="str">
        <f>IF(COUNTA(B33:W33)=0,"",IF(OR(COUNTBLANK(B33:D33)&gt;0,F33="",G33="",H33="",I33="",L33="",COUNTBLANK(N33:P33)&gt;0,S33="",T33="",V33=""),"Faltam dados da intervenção",IF(AND(D33&lt;&gt;"Equipamento móvel",OR(J33="",K33="")),"Falta localização ou cartografia",IF(AND(K33&lt;&gt;"",COUNTIFS(Documentos!$A$7:$A$306,K33,Documentos!$E$7:$E$306,"&lt;&gt;")&lt;&gt;1),"Rever DOC cartografia","Preenchido; sujeito a análise"))))</f>
        <v/>
      </c>
    </row>
    <row r="34" spans="1:24" ht="34.950000000000003" customHeight="1">
      <c r="A34" s="8" t="s">
        <v>759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11"/>
      <c r="N34" s="7"/>
      <c r="O34" s="7"/>
      <c r="P34" s="7"/>
      <c r="Q34" s="10"/>
      <c r="R34" s="7"/>
      <c r="S34" s="7"/>
      <c r="T34" s="7"/>
      <c r="U34" s="7"/>
      <c r="V34" s="7"/>
      <c r="W34" s="7"/>
      <c r="X34" s="35" t="str">
        <f>IF(COUNTA(B34:W34)=0,"",IF(OR(COUNTBLANK(B34:D34)&gt;0,F34="",G34="",H34="",I34="",L34="",COUNTBLANK(N34:P34)&gt;0,S34="",T34="",V34=""),"Faltam dados da intervenção",IF(AND(D34&lt;&gt;"Equipamento móvel",OR(J34="",K34="")),"Falta localização ou cartografia",IF(AND(K34&lt;&gt;"",COUNTIFS(Documentos!$A$7:$A$306,K34,Documentos!$E$7:$E$306,"&lt;&gt;")&lt;&gt;1),"Rever DOC cartografia","Preenchido; sujeito a análise"))))</f>
        <v/>
      </c>
    </row>
    <row r="35" spans="1:24" ht="34.950000000000003" customHeight="1">
      <c r="A35" s="8" t="s">
        <v>760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11"/>
      <c r="N35" s="7"/>
      <c r="O35" s="7"/>
      <c r="P35" s="7"/>
      <c r="Q35" s="10"/>
      <c r="R35" s="7"/>
      <c r="S35" s="7"/>
      <c r="T35" s="7"/>
      <c r="U35" s="7"/>
      <c r="V35" s="7"/>
      <c r="W35" s="7"/>
      <c r="X35" s="35" t="str">
        <f>IF(COUNTA(B35:W35)=0,"",IF(OR(COUNTBLANK(B35:D35)&gt;0,F35="",G35="",H35="",I35="",L35="",COUNTBLANK(N35:P35)&gt;0,S35="",T35="",V35=""),"Faltam dados da intervenção",IF(AND(D35&lt;&gt;"Equipamento móvel",OR(J35="",K35="")),"Falta localização ou cartografia",IF(AND(K35&lt;&gt;"",COUNTIFS(Documentos!$A$7:$A$306,K35,Documentos!$E$7:$E$306,"&lt;&gt;")&lt;&gt;1),"Rever DOC cartografia","Preenchido; sujeito a análise"))))</f>
        <v/>
      </c>
    </row>
    <row r="36" spans="1:24" ht="34.950000000000003" customHeight="1">
      <c r="A36" s="8" t="s">
        <v>761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11"/>
      <c r="N36" s="7"/>
      <c r="O36" s="7"/>
      <c r="P36" s="7"/>
      <c r="Q36" s="10"/>
      <c r="R36" s="7"/>
      <c r="S36" s="7"/>
      <c r="T36" s="7"/>
      <c r="U36" s="7"/>
      <c r="V36" s="7"/>
      <c r="W36" s="7"/>
      <c r="X36" s="35" t="str">
        <f>IF(COUNTA(B36:W36)=0,"",IF(OR(COUNTBLANK(B36:D36)&gt;0,F36="",G36="",H36="",I36="",L36="",COUNTBLANK(N36:P36)&gt;0,S36="",T36="",V36=""),"Faltam dados da intervenção",IF(AND(D36&lt;&gt;"Equipamento móvel",OR(J36="",K36="")),"Falta localização ou cartografia",IF(AND(K36&lt;&gt;"",COUNTIFS(Documentos!$A$7:$A$306,K36,Documentos!$E$7:$E$306,"&lt;&gt;")&lt;&gt;1),"Rever DOC cartografia","Preenchido; sujeito a análise"))))</f>
        <v/>
      </c>
    </row>
    <row r="37" spans="1:24" ht="34.950000000000003" customHeight="1">
      <c r="A37" s="8" t="s">
        <v>762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11"/>
      <c r="N37" s="7"/>
      <c r="O37" s="7"/>
      <c r="P37" s="7"/>
      <c r="Q37" s="10"/>
      <c r="R37" s="7"/>
      <c r="S37" s="7"/>
      <c r="T37" s="7"/>
      <c r="U37" s="7"/>
      <c r="V37" s="7"/>
      <c r="W37" s="7"/>
      <c r="X37" s="35" t="str">
        <f>IF(COUNTA(B37:W37)=0,"",IF(OR(COUNTBLANK(B37:D37)&gt;0,F37="",G37="",H37="",I37="",L37="",COUNTBLANK(N37:P37)&gt;0,S37="",T37="",V37=""),"Faltam dados da intervenção",IF(AND(D37&lt;&gt;"Equipamento móvel",OR(J37="",K37="")),"Falta localização ou cartografia",IF(AND(K37&lt;&gt;"",COUNTIFS(Documentos!$A$7:$A$306,K37,Documentos!$E$7:$E$306,"&lt;&gt;")&lt;&gt;1),"Rever DOC cartografia","Preenchido; sujeito a análise"))))</f>
        <v/>
      </c>
    </row>
    <row r="38" spans="1:24" ht="34.950000000000003" customHeight="1">
      <c r="A38" s="8" t="s">
        <v>763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11"/>
      <c r="N38" s="7"/>
      <c r="O38" s="7"/>
      <c r="P38" s="7"/>
      <c r="Q38" s="10"/>
      <c r="R38" s="7"/>
      <c r="S38" s="7"/>
      <c r="T38" s="7"/>
      <c r="U38" s="7"/>
      <c r="V38" s="7"/>
      <c r="W38" s="7"/>
      <c r="X38" s="35" t="str">
        <f>IF(COUNTA(B38:W38)=0,"",IF(OR(COUNTBLANK(B38:D38)&gt;0,F38="",G38="",H38="",I38="",L38="",COUNTBLANK(N38:P38)&gt;0,S38="",T38="",V38=""),"Faltam dados da intervenção",IF(AND(D38&lt;&gt;"Equipamento móvel",OR(J38="",K38="")),"Falta localização ou cartografia",IF(AND(K38&lt;&gt;"",COUNTIFS(Documentos!$A$7:$A$306,K38,Documentos!$E$7:$E$306,"&lt;&gt;")&lt;&gt;1),"Rever DOC cartografia","Preenchido; sujeito a análise"))))</f>
        <v/>
      </c>
    </row>
    <row r="39" spans="1:24" ht="34.950000000000003" customHeight="1">
      <c r="A39" s="8" t="s">
        <v>764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11"/>
      <c r="N39" s="7"/>
      <c r="O39" s="7"/>
      <c r="P39" s="7"/>
      <c r="Q39" s="10"/>
      <c r="R39" s="7"/>
      <c r="S39" s="7"/>
      <c r="T39" s="7"/>
      <c r="U39" s="7"/>
      <c r="V39" s="7"/>
      <c r="W39" s="7"/>
      <c r="X39" s="35" t="str">
        <f>IF(COUNTA(B39:W39)=0,"",IF(OR(COUNTBLANK(B39:D39)&gt;0,F39="",G39="",H39="",I39="",L39="",COUNTBLANK(N39:P39)&gt;0,S39="",T39="",V39=""),"Faltam dados da intervenção",IF(AND(D39&lt;&gt;"Equipamento móvel",OR(J39="",K39="")),"Falta localização ou cartografia",IF(AND(K39&lt;&gt;"",COUNTIFS(Documentos!$A$7:$A$306,K39,Documentos!$E$7:$E$306,"&lt;&gt;")&lt;&gt;1),"Rever DOC cartografia","Preenchido; sujeito a análise"))))</f>
        <v/>
      </c>
    </row>
    <row r="40" spans="1:24" ht="34.950000000000003" customHeight="1">
      <c r="A40" s="8" t="s">
        <v>765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11"/>
      <c r="N40" s="7"/>
      <c r="O40" s="7"/>
      <c r="P40" s="7"/>
      <c r="Q40" s="10"/>
      <c r="R40" s="7"/>
      <c r="S40" s="7"/>
      <c r="T40" s="7"/>
      <c r="U40" s="7"/>
      <c r="V40" s="7"/>
      <c r="W40" s="7"/>
      <c r="X40" s="35" t="str">
        <f>IF(COUNTA(B40:W40)=0,"",IF(OR(COUNTBLANK(B40:D40)&gt;0,F40="",G40="",H40="",I40="",L40="",COUNTBLANK(N40:P40)&gt;0,S40="",T40="",V40=""),"Faltam dados da intervenção",IF(AND(D40&lt;&gt;"Equipamento móvel",OR(J40="",K40="")),"Falta localização ou cartografia",IF(AND(K40&lt;&gt;"",COUNTIFS(Documentos!$A$7:$A$306,K40,Documentos!$E$7:$E$306,"&lt;&gt;")&lt;&gt;1),"Rever DOC cartografia","Preenchido; sujeito a análise"))))</f>
        <v/>
      </c>
    </row>
    <row r="41" spans="1:24" ht="34.950000000000003" customHeight="1">
      <c r="A41" s="8" t="s">
        <v>766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11"/>
      <c r="N41" s="7"/>
      <c r="O41" s="7"/>
      <c r="P41" s="7"/>
      <c r="Q41" s="10"/>
      <c r="R41" s="7"/>
      <c r="S41" s="7"/>
      <c r="T41" s="7"/>
      <c r="U41" s="7"/>
      <c r="V41" s="7"/>
      <c r="W41" s="7"/>
      <c r="X41" s="35" t="str">
        <f>IF(COUNTA(B41:W41)=0,"",IF(OR(COUNTBLANK(B41:D41)&gt;0,F41="",G41="",H41="",I41="",L41="",COUNTBLANK(N41:P41)&gt;0,S41="",T41="",V41=""),"Faltam dados da intervenção",IF(AND(D41&lt;&gt;"Equipamento móvel",OR(J41="",K41="")),"Falta localização ou cartografia",IF(AND(K41&lt;&gt;"",COUNTIFS(Documentos!$A$7:$A$306,K41,Documentos!$E$7:$E$306,"&lt;&gt;")&lt;&gt;1),"Rever DOC cartografia","Preenchido; sujeito a análise"))))</f>
        <v/>
      </c>
    </row>
    <row r="42" spans="1:24" ht="34.950000000000003" customHeight="1">
      <c r="A42" s="8" t="s">
        <v>767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11"/>
      <c r="N42" s="7"/>
      <c r="O42" s="7"/>
      <c r="P42" s="7"/>
      <c r="Q42" s="10"/>
      <c r="R42" s="7"/>
      <c r="S42" s="7"/>
      <c r="T42" s="7"/>
      <c r="U42" s="7"/>
      <c r="V42" s="7"/>
      <c r="W42" s="7"/>
      <c r="X42" s="35" t="str">
        <f>IF(COUNTA(B42:W42)=0,"",IF(OR(COUNTBLANK(B42:D42)&gt;0,F42="",G42="",H42="",I42="",L42="",COUNTBLANK(N42:P42)&gt;0,S42="",T42="",V42=""),"Faltam dados da intervenção",IF(AND(D42&lt;&gt;"Equipamento móvel",OR(J42="",K42="")),"Falta localização ou cartografia",IF(AND(K42&lt;&gt;"",COUNTIFS(Documentos!$A$7:$A$306,K42,Documentos!$E$7:$E$306,"&lt;&gt;")&lt;&gt;1),"Rever DOC cartografia","Preenchido; sujeito a análise"))))</f>
        <v/>
      </c>
    </row>
    <row r="43" spans="1:24" ht="34.950000000000003" customHeight="1">
      <c r="A43" s="8" t="s">
        <v>768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11"/>
      <c r="N43" s="7"/>
      <c r="O43" s="7"/>
      <c r="P43" s="7"/>
      <c r="Q43" s="10"/>
      <c r="R43" s="7"/>
      <c r="S43" s="7"/>
      <c r="T43" s="7"/>
      <c r="U43" s="7"/>
      <c r="V43" s="7"/>
      <c r="W43" s="7"/>
      <c r="X43" s="35" t="str">
        <f>IF(COUNTA(B43:W43)=0,"",IF(OR(COUNTBLANK(B43:D43)&gt;0,F43="",G43="",H43="",I43="",L43="",COUNTBLANK(N43:P43)&gt;0,S43="",T43="",V43=""),"Faltam dados da intervenção",IF(AND(D43&lt;&gt;"Equipamento móvel",OR(J43="",K43="")),"Falta localização ou cartografia",IF(AND(K43&lt;&gt;"",COUNTIFS(Documentos!$A$7:$A$306,K43,Documentos!$E$7:$E$306,"&lt;&gt;")&lt;&gt;1),"Rever DOC cartografia","Preenchido; sujeito a análise"))))</f>
        <v/>
      </c>
    </row>
    <row r="44" spans="1:24" ht="34.950000000000003" customHeight="1">
      <c r="A44" s="8" t="s">
        <v>769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11"/>
      <c r="N44" s="7"/>
      <c r="O44" s="7"/>
      <c r="P44" s="7"/>
      <c r="Q44" s="10"/>
      <c r="R44" s="7"/>
      <c r="S44" s="7"/>
      <c r="T44" s="7"/>
      <c r="U44" s="7"/>
      <c r="V44" s="7"/>
      <c r="W44" s="7"/>
      <c r="X44" s="35" t="str">
        <f>IF(COUNTA(B44:W44)=0,"",IF(OR(COUNTBLANK(B44:D44)&gt;0,F44="",G44="",H44="",I44="",L44="",COUNTBLANK(N44:P44)&gt;0,S44="",T44="",V44=""),"Faltam dados da intervenção",IF(AND(D44&lt;&gt;"Equipamento móvel",OR(J44="",K44="")),"Falta localização ou cartografia",IF(AND(K44&lt;&gt;"",COUNTIFS(Documentos!$A$7:$A$306,K44,Documentos!$E$7:$E$306,"&lt;&gt;")&lt;&gt;1),"Rever DOC cartografia","Preenchido; sujeito a análise"))))</f>
        <v/>
      </c>
    </row>
    <row r="45" spans="1:24" ht="34.950000000000003" customHeight="1">
      <c r="A45" s="8" t="s">
        <v>770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11"/>
      <c r="N45" s="7"/>
      <c r="O45" s="7"/>
      <c r="P45" s="7"/>
      <c r="Q45" s="10"/>
      <c r="R45" s="7"/>
      <c r="S45" s="7"/>
      <c r="T45" s="7"/>
      <c r="U45" s="7"/>
      <c r="V45" s="7"/>
      <c r="W45" s="7"/>
      <c r="X45" s="35" t="str">
        <f>IF(COUNTA(B45:W45)=0,"",IF(OR(COUNTBLANK(B45:D45)&gt;0,F45="",G45="",H45="",I45="",L45="",COUNTBLANK(N45:P45)&gt;0,S45="",T45="",V45=""),"Faltam dados da intervenção",IF(AND(D45&lt;&gt;"Equipamento móvel",OR(J45="",K45="")),"Falta localização ou cartografia",IF(AND(K45&lt;&gt;"",COUNTIFS(Documentos!$A$7:$A$306,K45,Documentos!$E$7:$E$306,"&lt;&gt;")&lt;&gt;1),"Rever DOC cartografia","Preenchido; sujeito a análise"))))</f>
        <v/>
      </c>
    </row>
    <row r="46" spans="1:24" ht="34.950000000000003" customHeight="1">
      <c r="A46" s="8" t="s">
        <v>771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11"/>
      <c r="N46" s="7"/>
      <c r="O46" s="7"/>
      <c r="P46" s="7"/>
      <c r="Q46" s="10"/>
      <c r="R46" s="7"/>
      <c r="S46" s="7"/>
      <c r="T46" s="7"/>
      <c r="U46" s="7"/>
      <c r="V46" s="7"/>
      <c r="W46" s="7"/>
      <c r="X46" s="35" t="str">
        <f>IF(COUNTA(B46:W46)=0,"",IF(OR(COUNTBLANK(B46:D46)&gt;0,F46="",G46="",H46="",I46="",L46="",COUNTBLANK(N46:P46)&gt;0,S46="",T46="",V46=""),"Faltam dados da intervenção",IF(AND(D46&lt;&gt;"Equipamento móvel",OR(J46="",K46="")),"Falta localização ou cartografia",IF(AND(K46&lt;&gt;"",COUNTIFS(Documentos!$A$7:$A$306,K46,Documentos!$E$7:$E$306,"&lt;&gt;")&lt;&gt;1),"Rever DOC cartografia","Preenchido; sujeito a análise"))))</f>
        <v/>
      </c>
    </row>
    <row r="47" spans="1:24" ht="34.950000000000003" customHeight="1">
      <c r="A47" s="8" t="s">
        <v>772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11"/>
      <c r="N47" s="7"/>
      <c r="O47" s="7"/>
      <c r="P47" s="7"/>
      <c r="Q47" s="10"/>
      <c r="R47" s="7"/>
      <c r="S47" s="7"/>
      <c r="T47" s="7"/>
      <c r="U47" s="7"/>
      <c r="V47" s="7"/>
      <c r="W47" s="7"/>
      <c r="X47" s="35" t="str">
        <f>IF(COUNTA(B47:W47)=0,"",IF(OR(COUNTBLANK(B47:D47)&gt;0,F47="",G47="",H47="",I47="",L47="",COUNTBLANK(N47:P47)&gt;0,S47="",T47="",V47=""),"Faltam dados da intervenção",IF(AND(D47&lt;&gt;"Equipamento móvel",OR(J47="",K47="")),"Falta localização ou cartografia",IF(AND(K47&lt;&gt;"",COUNTIFS(Documentos!$A$7:$A$306,K47,Documentos!$E$7:$E$306,"&lt;&gt;")&lt;&gt;1),"Rever DOC cartografia","Preenchido; sujeito a análise"))))</f>
        <v/>
      </c>
    </row>
    <row r="48" spans="1:24" ht="34.950000000000003" customHeight="1">
      <c r="A48" s="8" t="s">
        <v>773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11"/>
      <c r="N48" s="7"/>
      <c r="O48" s="7"/>
      <c r="P48" s="7"/>
      <c r="Q48" s="10"/>
      <c r="R48" s="7"/>
      <c r="S48" s="7"/>
      <c r="T48" s="7"/>
      <c r="U48" s="7"/>
      <c r="V48" s="7"/>
      <c r="W48" s="7"/>
      <c r="X48" s="35" t="str">
        <f>IF(COUNTA(B48:W48)=0,"",IF(OR(COUNTBLANK(B48:D48)&gt;0,F48="",G48="",H48="",I48="",L48="",COUNTBLANK(N48:P48)&gt;0,S48="",T48="",V48=""),"Faltam dados da intervenção",IF(AND(D48&lt;&gt;"Equipamento móvel",OR(J48="",K48="")),"Falta localização ou cartografia",IF(AND(K48&lt;&gt;"",COUNTIFS(Documentos!$A$7:$A$306,K48,Documentos!$E$7:$E$306,"&lt;&gt;")&lt;&gt;1),"Rever DOC cartografia","Preenchido; sujeito a análise"))))</f>
        <v/>
      </c>
    </row>
    <row r="49" spans="1:24" ht="34.950000000000003" customHeight="1">
      <c r="A49" s="8" t="s">
        <v>774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11"/>
      <c r="N49" s="7"/>
      <c r="O49" s="7"/>
      <c r="P49" s="7"/>
      <c r="Q49" s="10"/>
      <c r="R49" s="7"/>
      <c r="S49" s="7"/>
      <c r="T49" s="7"/>
      <c r="U49" s="7"/>
      <c r="V49" s="7"/>
      <c r="W49" s="7"/>
      <c r="X49" s="35" t="str">
        <f>IF(COUNTA(B49:W49)=0,"",IF(OR(COUNTBLANK(B49:D49)&gt;0,F49="",G49="",H49="",I49="",L49="",COUNTBLANK(N49:P49)&gt;0,S49="",T49="",V49=""),"Faltam dados da intervenção",IF(AND(D49&lt;&gt;"Equipamento móvel",OR(J49="",K49="")),"Falta localização ou cartografia",IF(AND(K49&lt;&gt;"",COUNTIFS(Documentos!$A$7:$A$306,K49,Documentos!$E$7:$E$306,"&lt;&gt;")&lt;&gt;1),"Rever DOC cartografia","Preenchido; sujeito a análise"))))</f>
        <v/>
      </c>
    </row>
    <row r="50" spans="1:24" ht="34.950000000000003" customHeight="1">
      <c r="A50" s="8" t="s">
        <v>775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11"/>
      <c r="N50" s="7"/>
      <c r="O50" s="7"/>
      <c r="P50" s="7"/>
      <c r="Q50" s="10"/>
      <c r="R50" s="7"/>
      <c r="S50" s="7"/>
      <c r="T50" s="7"/>
      <c r="U50" s="7"/>
      <c r="V50" s="7"/>
      <c r="W50" s="7"/>
      <c r="X50" s="35" t="str">
        <f>IF(COUNTA(B50:W50)=0,"",IF(OR(COUNTBLANK(B50:D50)&gt;0,F50="",G50="",H50="",I50="",L50="",COUNTBLANK(N50:P50)&gt;0,S50="",T50="",V50=""),"Faltam dados da intervenção",IF(AND(D50&lt;&gt;"Equipamento móvel",OR(J50="",K50="")),"Falta localização ou cartografia",IF(AND(K50&lt;&gt;"",COUNTIFS(Documentos!$A$7:$A$306,K50,Documentos!$E$7:$E$306,"&lt;&gt;")&lt;&gt;1),"Rever DOC cartografia","Preenchido; sujeito a análise"))))</f>
        <v/>
      </c>
    </row>
    <row r="51" spans="1:24" ht="34.950000000000003" customHeight="1">
      <c r="A51" s="8" t="s">
        <v>776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11"/>
      <c r="N51" s="7"/>
      <c r="O51" s="7"/>
      <c r="P51" s="7"/>
      <c r="Q51" s="10"/>
      <c r="R51" s="7"/>
      <c r="S51" s="7"/>
      <c r="T51" s="7"/>
      <c r="U51" s="7"/>
      <c r="V51" s="7"/>
      <c r="W51" s="7"/>
      <c r="X51" s="35" t="str">
        <f>IF(COUNTA(B51:W51)=0,"",IF(OR(COUNTBLANK(B51:D51)&gt;0,F51="",G51="",H51="",I51="",L51="",COUNTBLANK(N51:P51)&gt;0,S51="",T51="",V51=""),"Faltam dados da intervenção",IF(AND(D51&lt;&gt;"Equipamento móvel",OR(J51="",K51="")),"Falta localização ou cartografia",IF(AND(K51&lt;&gt;"",COUNTIFS(Documentos!$A$7:$A$306,K51,Documentos!$E$7:$E$306,"&lt;&gt;")&lt;&gt;1),"Rever DOC cartografia","Preenchido; sujeito a análise"))))</f>
        <v/>
      </c>
    </row>
    <row r="52" spans="1:24" ht="34.950000000000003" customHeight="1">
      <c r="A52" s="8" t="s">
        <v>777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11"/>
      <c r="N52" s="7"/>
      <c r="O52" s="7"/>
      <c r="P52" s="7"/>
      <c r="Q52" s="10"/>
      <c r="R52" s="7"/>
      <c r="S52" s="7"/>
      <c r="T52" s="7"/>
      <c r="U52" s="7"/>
      <c r="V52" s="7"/>
      <c r="W52" s="7"/>
      <c r="X52" s="35" t="str">
        <f>IF(COUNTA(B52:W52)=0,"",IF(OR(COUNTBLANK(B52:D52)&gt;0,F52="",G52="",H52="",I52="",L52="",COUNTBLANK(N52:P52)&gt;0,S52="",T52="",V52=""),"Faltam dados da intervenção",IF(AND(D52&lt;&gt;"Equipamento móvel",OR(J52="",K52="")),"Falta localização ou cartografia",IF(AND(K52&lt;&gt;"",COUNTIFS(Documentos!$A$7:$A$306,K52,Documentos!$E$7:$E$306,"&lt;&gt;")&lt;&gt;1),"Rever DOC cartografia","Preenchido; sujeito a análise"))))</f>
        <v/>
      </c>
    </row>
    <row r="53" spans="1:24" ht="34.950000000000003" customHeight="1">
      <c r="A53" s="8" t="s">
        <v>778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11"/>
      <c r="N53" s="7"/>
      <c r="O53" s="7"/>
      <c r="P53" s="7"/>
      <c r="Q53" s="10"/>
      <c r="R53" s="7"/>
      <c r="S53" s="7"/>
      <c r="T53" s="7"/>
      <c r="U53" s="7"/>
      <c r="V53" s="7"/>
      <c r="W53" s="7"/>
      <c r="X53" s="35" t="str">
        <f>IF(COUNTA(B53:W53)=0,"",IF(OR(COUNTBLANK(B53:D53)&gt;0,F53="",G53="",H53="",I53="",L53="",COUNTBLANK(N53:P53)&gt;0,S53="",T53="",V53=""),"Faltam dados da intervenção",IF(AND(D53&lt;&gt;"Equipamento móvel",OR(J53="",K53="")),"Falta localização ou cartografia",IF(AND(K53&lt;&gt;"",COUNTIFS(Documentos!$A$7:$A$306,K53,Documentos!$E$7:$E$306,"&lt;&gt;")&lt;&gt;1),"Rever DOC cartografia","Preenchido; sujeito a análise"))))</f>
        <v/>
      </c>
    </row>
    <row r="54" spans="1:24" ht="34.950000000000003" customHeight="1">
      <c r="A54" s="8" t="s">
        <v>779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11"/>
      <c r="N54" s="7"/>
      <c r="O54" s="7"/>
      <c r="P54" s="7"/>
      <c r="Q54" s="10"/>
      <c r="R54" s="7"/>
      <c r="S54" s="7"/>
      <c r="T54" s="7"/>
      <c r="U54" s="7"/>
      <c r="V54" s="7"/>
      <c r="W54" s="7"/>
      <c r="X54" s="35" t="str">
        <f>IF(COUNTA(B54:W54)=0,"",IF(OR(COUNTBLANK(B54:D54)&gt;0,F54="",G54="",H54="",I54="",L54="",COUNTBLANK(N54:P54)&gt;0,S54="",T54="",V54=""),"Faltam dados da intervenção",IF(AND(D54&lt;&gt;"Equipamento móvel",OR(J54="",K54="")),"Falta localização ou cartografia",IF(AND(K54&lt;&gt;"",COUNTIFS(Documentos!$A$7:$A$306,K54,Documentos!$E$7:$E$306,"&lt;&gt;")&lt;&gt;1),"Rever DOC cartografia","Preenchido; sujeito a análise"))))</f>
        <v/>
      </c>
    </row>
    <row r="55" spans="1:24" ht="34.950000000000003" customHeight="1">
      <c r="A55" s="8" t="s">
        <v>780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11"/>
      <c r="N55" s="7"/>
      <c r="O55" s="7"/>
      <c r="P55" s="7"/>
      <c r="Q55" s="10"/>
      <c r="R55" s="7"/>
      <c r="S55" s="7"/>
      <c r="T55" s="7"/>
      <c r="U55" s="7"/>
      <c r="V55" s="7"/>
      <c r="W55" s="7"/>
      <c r="X55" s="35" t="str">
        <f>IF(COUNTA(B55:W55)=0,"",IF(OR(COUNTBLANK(B55:D55)&gt;0,F55="",G55="",H55="",I55="",L55="",COUNTBLANK(N55:P55)&gt;0,S55="",T55="",V55=""),"Faltam dados da intervenção",IF(AND(D55&lt;&gt;"Equipamento móvel",OR(J55="",K55="")),"Falta localização ou cartografia",IF(AND(K55&lt;&gt;"",COUNTIFS(Documentos!$A$7:$A$306,K55,Documentos!$E$7:$E$306,"&lt;&gt;")&lt;&gt;1),"Rever DOC cartografia","Preenchido; sujeito a análise"))))</f>
        <v/>
      </c>
    </row>
    <row r="56" spans="1:24" ht="34.950000000000003" customHeight="1">
      <c r="A56" s="8" t="s">
        <v>781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11"/>
      <c r="N56" s="7"/>
      <c r="O56" s="7"/>
      <c r="P56" s="7"/>
      <c r="Q56" s="10"/>
      <c r="R56" s="7"/>
      <c r="S56" s="7"/>
      <c r="T56" s="7"/>
      <c r="U56" s="7"/>
      <c r="V56" s="7"/>
      <c r="W56" s="7"/>
      <c r="X56" s="35" t="str">
        <f>IF(COUNTA(B56:W56)=0,"",IF(OR(COUNTBLANK(B56:D56)&gt;0,F56="",G56="",H56="",I56="",L56="",COUNTBLANK(N56:P56)&gt;0,S56="",T56="",V56=""),"Faltam dados da intervenção",IF(AND(D56&lt;&gt;"Equipamento móvel",OR(J56="",K56="")),"Falta localização ou cartografia",IF(AND(K56&lt;&gt;"",COUNTIFS(Documentos!$A$7:$A$306,K56,Documentos!$E$7:$E$306,"&lt;&gt;")&lt;&gt;1),"Rever DOC cartografia","Preenchido; sujeito a análise"))))</f>
        <v/>
      </c>
    </row>
    <row r="57" spans="1:24" ht="34.950000000000003" customHeight="1">
      <c r="A57" s="8" t="s">
        <v>782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11"/>
      <c r="N57" s="7"/>
      <c r="O57" s="7"/>
      <c r="P57" s="7"/>
      <c r="Q57" s="10"/>
      <c r="R57" s="7"/>
      <c r="S57" s="7"/>
      <c r="T57" s="7"/>
      <c r="U57" s="7"/>
      <c r="V57" s="7"/>
      <c r="W57" s="7"/>
      <c r="X57" s="35" t="str">
        <f>IF(COUNTA(B57:W57)=0,"",IF(OR(COUNTBLANK(B57:D57)&gt;0,F57="",G57="",H57="",I57="",L57="",COUNTBLANK(N57:P57)&gt;0,S57="",T57="",V57=""),"Faltam dados da intervenção",IF(AND(D57&lt;&gt;"Equipamento móvel",OR(J57="",K57="")),"Falta localização ou cartografia",IF(AND(K57&lt;&gt;"",COUNTIFS(Documentos!$A$7:$A$306,K57,Documentos!$E$7:$E$306,"&lt;&gt;")&lt;&gt;1),"Rever DOC cartografia","Preenchido; sujeito a análise"))))</f>
        <v/>
      </c>
    </row>
    <row r="58" spans="1:24" ht="34.950000000000003" customHeight="1">
      <c r="A58" s="8" t="s">
        <v>783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11"/>
      <c r="N58" s="7"/>
      <c r="O58" s="7"/>
      <c r="P58" s="7"/>
      <c r="Q58" s="10"/>
      <c r="R58" s="7"/>
      <c r="S58" s="7"/>
      <c r="T58" s="7"/>
      <c r="U58" s="7"/>
      <c r="V58" s="7"/>
      <c r="W58" s="7"/>
      <c r="X58" s="35" t="str">
        <f>IF(COUNTA(B58:W58)=0,"",IF(OR(COUNTBLANK(B58:D58)&gt;0,F58="",G58="",H58="",I58="",L58="",COUNTBLANK(N58:P58)&gt;0,S58="",T58="",V58=""),"Faltam dados da intervenção",IF(AND(D58&lt;&gt;"Equipamento móvel",OR(J58="",K58="")),"Falta localização ou cartografia",IF(AND(K58&lt;&gt;"",COUNTIFS(Documentos!$A$7:$A$306,K58,Documentos!$E$7:$E$306,"&lt;&gt;")&lt;&gt;1),"Rever DOC cartografia","Preenchido; sujeito a análise"))))</f>
        <v/>
      </c>
    </row>
    <row r="59" spans="1:24" ht="34.950000000000003" customHeight="1">
      <c r="A59" s="8" t="s">
        <v>784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11"/>
      <c r="N59" s="7"/>
      <c r="O59" s="7"/>
      <c r="P59" s="7"/>
      <c r="Q59" s="10"/>
      <c r="R59" s="7"/>
      <c r="S59" s="7"/>
      <c r="T59" s="7"/>
      <c r="U59" s="7"/>
      <c r="V59" s="7"/>
      <c r="W59" s="7"/>
      <c r="X59" s="35" t="str">
        <f>IF(COUNTA(B59:W59)=0,"",IF(OR(COUNTBLANK(B59:D59)&gt;0,F59="",G59="",H59="",I59="",L59="",COUNTBLANK(N59:P59)&gt;0,S59="",T59="",V59=""),"Faltam dados da intervenção",IF(AND(D59&lt;&gt;"Equipamento móvel",OR(J59="",K59="")),"Falta localização ou cartografia",IF(AND(K59&lt;&gt;"",COUNTIFS(Documentos!$A$7:$A$306,K59,Documentos!$E$7:$E$306,"&lt;&gt;")&lt;&gt;1),"Rever DOC cartografia","Preenchido; sujeito a análise"))))</f>
        <v/>
      </c>
    </row>
    <row r="60" spans="1:24" ht="34.950000000000003" customHeight="1">
      <c r="A60" s="8" t="s">
        <v>785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11"/>
      <c r="N60" s="7"/>
      <c r="O60" s="7"/>
      <c r="P60" s="7"/>
      <c r="Q60" s="10"/>
      <c r="R60" s="7"/>
      <c r="S60" s="7"/>
      <c r="T60" s="7"/>
      <c r="U60" s="7"/>
      <c r="V60" s="7"/>
      <c r="W60" s="7"/>
      <c r="X60" s="35" t="str">
        <f>IF(COUNTA(B60:W60)=0,"",IF(OR(COUNTBLANK(B60:D60)&gt;0,F60="",G60="",H60="",I60="",L60="",COUNTBLANK(N60:P60)&gt;0,S60="",T60="",V60=""),"Faltam dados da intervenção",IF(AND(D60&lt;&gt;"Equipamento móvel",OR(J60="",K60="")),"Falta localização ou cartografia",IF(AND(K60&lt;&gt;"",COUNTIFS(Documentos!$A$7:$A$306,K60,Documentos!$E$7:$E$306,"&lt;&gt;")&lt;&gt;1),"Rever DOC cartografia","Preenchido; sujeito a análise"))))</f>
        <v/>
      </c>
    </row>
    <row r="61" spans="1:24" ht="34.950000000000003" customHeight="1">
      <c r="A61" s="8" t="s">
        <v>786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11"/>
      <c r="N61" s="7"/>
      <c r="O61" s="7"/>
      <c r="P61" s="7"/>
      <c r="Q61" s="10"/>
      <c r="R61" s="7"/>
      <c r="S61" s="7"/>
      <c r="T61" s="7"/>
      <c r="U61" s="7"/>
      <c r="V61" s="7"/>
      <c r="W61" s="7"/>
      <c r="X61" s="35" t="str">
        <f>IF(COUNTA(B61:W61)=0,"",IF(OR(COUNTBLANK(B61:D61)&gt;0,F61="",G61="",H61="",I61="",L61="",COUNTBLANK(N61:P61)&gt;0,S61="",T61="",V61=""),"Faltam dados da intervenção",IF(AND(D61&lt;&gt;"Equipamento móvel",OR(J61="",K61="")),"Falta localização ou cartografia",IF(AND(K61&lt;&gt;"",COUNTIFS(Documentos!$A$7:$A$306,K61,Documentos!$E$7:$E$306,"&lt;&gt;")&lt;&gt;1),"Rever DOC cartografia","Preenchido; sujeito a análise"))))</f>
        <v/>
      </c>
    </row>
    <row r="62" spans="1:24" ht="34.950000000000003" customHeight="1">
      <c r="A62" s="8" t="s">
        <v>787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11"/>
      <c r="N62" s="7"/>
      <c r="O62" s="7"/>
      <c r="P62" s="7"/>
      <c r="Q62" s="10"/>
      <c r="R62" s="7"/>
      <c r="S62" s="7"/>
      <c r="T62" s="7"/>
      <c r="U62" s="7"/>
      <c r="V62" s="7"/>
      <c r="W62" s="7"/>
      <c r="X62" s="35" t="str">
        <f>IF(COUNTA(B62:W62)=0,"",IF(OR(COUNTBLANK(B62:D62)&gt;0,F62="",G62="",H62="",I62="",L62="",COUNTBLANK(N62:P62)&gt;0,S62="",T62="",V62=""),"Faltam dados da intervenção",IF(AND(D62&lt;&gt;"Equipamento móvel",OR(J62="",K62="")),"Falta localização ou cartografia",IF(AND(K62&lt;&gt;"",COUNTIFS(Documentos!$A$7:$A$306,K62,Documentos!$E$7:$E$306,"&lt;&gt;")&lt;&gt;1),"Rever DOC cartografia","Preenchido; sujeito a análise"))))</f>
        <v/>
      </c>
    </row>
    <row r="63" spans="1:24" ht="34.950000000000003" customHeight="1">
      <c r="A63" s="8" t="s">
        <v>788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11"/>
      <c r="N63" s="7"/>
      <c r="O63" s="7"/>
      <c r="P63" s="7"/>
      <c r="Q63" s="10"/>
      <c r="R63" s="7"/>
      <c r="S63" s="7"/>
      <c r="T63" s="7"/>
      <c r="U63" s="7"/>
      <c r="V63" s="7"/>
      <c r="W63" s="7"/>
      <c r="X63" s="35" t="str">
        <f>IF(COUNTA(B63:W63)=0,"",IF(OR(COUNTBLANK(B63:D63)&gt;0,F63="",G63="",H63="",I63="",L63="",COUNTBLANK(N63:P63)&gt;0,S63="",T63="",V63=""),"Faltam dados da intervenção",IF(AND(D63&lt;&gt;"Equipamento móvel",OR(J63="",K63="")),"Falta localização ou cartografia",IF(AND(K63&lt;&gt;"",COUNTIFS(Documentos!$A$7:$A$306,K63,Documentos!$E$7:$E$306,"&lt;&gt;")&lt;&gt;1),"Rever DOC cartografia","Preenchido; sujeito a análise"))))</f>
        <v/>
      </c>
    </row>
    <row r="64" spans="1:24" ht="34.950000000000003" customHeight="1">
      <c r="A64" s="8" t="s">
        <v>789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11"/>
      <c r="N64" s="7"/>
      <c r="O64" s="7"/>
      <c r="P64" s="7"/>
      <c r="Q64" s="10"/>
      <c r="R64" s="7"/>
      <c r="S64" s="7"/>
      <c r="T64" s="7"/>
      <c r="U64" s="7"/>
      <c r="V64" s="7"/>
      <c r="W64" s="7"/>
      <c r="X64" s="35" t="str">
        <f>IF(COUNTA(B64:W64)=0,"",IF(OR(COUNTBLANK(B64:D64)&gt;0,F64="",G64="",H64="",I64="",L64="",COUNTBLANK(N64:P64)&gt;0,S64="",T64="",V64=""),"Faltam dados da intervenção",IF(AND(D64&lt;&gt;"Equipamento móvel",OR(J64="",K64="")),"Falta localização ou cartografia",IF(AND(K64&lt;&gt;"",COUNTIFS(Documentos!$A$7:$A$306,K64,Documentos!$E$7:$E$306,"&lt;&gt;")&lt;&gt;1),"Rever DOC cartografia","Preenchido; sujeito a análise"))))</f>
        <v/>
      </c>
    </row>
    <row r="65" spans="1:24" ht="34.950000000000003" customHeight="1">
      <c r="A65" s="8" t="s">
        <v>790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11"/>
      <c r="N65" s="7"/>
      <c r="O65" s="7"/>
      <c r="P65" s="7"/>
      <c r="Q65" s="10"/>
      <c r="R65" s="7"/>
      <c r="S65" s="7"/>
      <c r="T65" s="7"/>
      <c r="U65" s="7"/>
      <c r="V65" s="7"/>
      <c r="W65" s="7"/>
      <c r="X65" s="35" t="str">
        <f>IF(COUNTA(B65:W65)=0,"",IF(OR(COUNTBLANK(B65:D65)&gt;0,F65="",G65="",H65="",I65="",L65="",COUNTBLANK(N65:P65)&gt;0,S65="",T65="",V65=""),"Faltam dados da intervenção",IF(AND(D65&lt;&gt;"Equipamento móvel",OR(J65="",K65="")),"Falta localização ou cartografia",IF(AND(K65&lt;&gt;"",COUNTIFS(Documentos!$A$7:$A$306,K65,Documentos!$E$7:$E$306,"&lt;&gt;")&lt;&gt;1),"Rever DOC cartografia","Preenchido; sujeito a análise"))))</f>
        <v/>
      </c>
    </row>
    <row r="66" spans="1:24" ht="34.950000000000003" customHeight="1">
      <c r="A66" s="8" t="s">
        <v>791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11"/>
      <c r="N66" s="7"/>
      <c r="O66" s="7"/>
      <c r="P66" s="7"/>
      <c r="Q66" s="10"/>
      <c r="R66" s="7"/>
      <c r="S66" s="7"/>
      <c r="T66" s="7"/>
      <c r="U66" s="7"/>
      <c r="V66" s="7"/>
      <c r="W66" s="7"/>
      <c r="X66" s="35" t="str">
        <f>IF(COUNTA(B66:W66)=0,"",IF(OR(COUNTBLANK(B66:D66)&gt;0,F66="",G66="",H66="",I66="",L66="",COUNTBLANK(N66:P66)&gt;0,S66="",T66="",V66=""),"Faltam dados da intervenção",IF(AND(D66&lt;&gt;"Equipamento móvel",OR(J66="",K66="")),"Falta localização ou cartografia",IF(AND(K66&lt;&gt;"",COUNTIFS(Documentos!$A$7:$A$306,K66,Documentos!$E$7:$E$306,"&lt;&gt;")&lt;&gt;1),"Rever DOC cartografia","Preenchido; sujeito a análise"))))</f>
        <v/>
      </c>
    </row>
    <row r="67" spans="1:24" ht="34.950000000000003" customHeight="1">
      <c r="A67" s="8" t="s">
        <v>792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11"/>
      <c r="N67" s="7"/>
      <c r="O67" s="7"/>
      <c r="P67" s="7"/>
      <c r="Q67" s="10"/>
      <c r="R67" s="7"/>
      <c r="S67" s="7"/>
      <c r="T67" s="7"/>
      <c r="U67" s="7"/>
      <c r="V67" s="7"/>
      <c r="W67" s="7"/>
      <c r="X67" s="35" t="str">
        <f>IF(COUNTA(B67:W67)=0,"",IF(OR(COUNTBLANK(B67:D67)&gt;0,F67="",G67="",H67="",I67="",L67="",COUNTBLANK(N67:P67)&gt;0,S67="",T67="",V67=""),"Faltam dados da intervenção",IF(AND(D67&lt;&gt;"Equipamento móvel",OR(J67="",K67="")),"Falta localização ou cartografia",IF(AND(K67&lt;&gt;"",COUNTIFS(Documentos!$A$7:$A$306,K67,Documentos!$E$7:$E$306,"&lt;&gt;")&lt;&gt;1),"Rever DOC cartografia","Preenchido; sujeito a análise"))))</f>
        <v/>
      </c>
    </row>
    <row r="68" spans="1:24" ht="34.950000000000003" customHeight="1">
      <c r="A68" s="8" t="s">
        <v>793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11"/>
      <c r="N68" s="7"/>
      <c r="O68" s="7"/>
      <c r="P68" s="7"/>
      <c r="Q68" s="10"/>
      <c r="R68" s="7"/>
      <c r="S68" s="7"/>
      <c r="T68" s="7"/>
      <c r="U68" s="7"/>
      <c r="V68" s="7"/>
      <c r="W68" s="7"/>
      <c r="X68" s="35" t="str">
        <f>IF(COUNTA(B68:W68)=0,"",IF(OR(COUNTBLANK(B68:D68)&gt;0,F68="",G68="",H68="",I68="",L68="",COUNTBLANK(N68:P68)&gt;0,S68="",T68="",V68=""),"Faltam dados da intervenção",IF(AND(D68&lt;&gt;"Equipamento móvel",OR(J68="",K68="")),"Falta localização ou cartografia",IF(AND(K68&lt;&gt;"",COUNTIFS(Documentos!$A$7:$A$306,K68,Documentos!$E$7:$E$306,"&lt;&gt;")&lt;&gt;1),"Rever DOC cartografia","Preenchido; sujeito a análise"))))</f>
        <v/>
      </c>
    </row>
    <row r="69" spans="1:24" ht="34.950000000000003" customHeight="1">
      <c r="A69" s="8" t="s">
        <v>794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11"/>
      <c r="N69" s="7"/>
      <c r="O69" s="7"/>
      <c r="P69" s="7"/>
      <c r="Q69" s="10"/>
      <c r="R69" s="7"/>
      <c r="S69" s="7"/>
      <c r="T69" s="7"/>
      <c r="U69" s="7"/>
      <c r="V69" s="7"/>
      <c r="W69" s="7"/>
      <c r="X69" s="35" t="str">
        <f>IF(COUNTA(B69:W69)=0,"",IF(OR(COUNTBLANK(B69:D69)&gt;0,F69="",G69="",H69="",I69="",L69="",COUNTBLANK(N69:P69)&gt;0,S69="",T69="",V69=""),"Faltam dados da intervenção",IF(AND(D69&lt;&gt;"Equipamento móvel",OR(J69="",K69="")),"Falta localização ou cartografia",IF(AND(K69&lt;&gt;"",COUNTIFS(Documentos!$A$7:$A$306,K69,Documentos!$E$7:$E$306,"&lt;&gt;")&lt;&gt;1),"Rever DOC cartografia","Preenchido; sujeito a análise"))))</f>
        <v/>
      </c>
    </row>
    <row r="70" spans="1:24" ht="34.950000000000003" customHeight="1">
      <c r="A70" s="8" t="s">
        <v>795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11"/>
      <c r="N70" s="7"/>
      <c r="O70" s="7"/>
      <c r="P70" s="7"/>
      <c r="Q70" s="10"/>
      <c r="R70" s="7"/>
      <c r="S70" s="7"/>
      <c r="T70" s="7"/>
      <c r="U70" s="7"/>
      <c r="V70" s="7"/>
      <c r="W70" s="7"/>
      <c r="X70" s="35" t="str">
        <f>IF(COUNTA(B70:W70)=0,"",IF(OR(COUNTBLANK(B70:D70)&gt;0,F70="",G70="",H70="",I70="",L70="",COUNTBLANK(N70:P70)&gt;0,S70="",T70="",V70=""),"Faltam dados da intervenção",IF(AND(D70&lt;&gt;"Equipamento móvel",OR(J70="",K70="")),"Falta localização ou cartografia",IF(AND(K70&lt;&gt;"",COUNTIFS(Documentos!$A$7:$A$306,K70,Documentos!$E$7:$E$306,"&lt;&gt;")&lt;&gt;1),"Rever DOC cartografia","Preenchido; sujeito a análise"))))</f>
        <v/>
      </c>
    </row>
    <row r="71" spans="1:24" ht="34.950000000000003" customHeight="1">
      <c r="A71" s="8" t="s">
        <v>796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11"/>
      <c r="N71" s="7"/>
      <c r="O71" s="7"/>
      <c r="P71" s="7"/>
      <c r="Q71" s="10"/>
      <c r="R71" s="7"/>
      <c r="S71" s="7"/>
      <c r="T71" s="7"/>
      <c r="U71" s="7"/>
      <c r="V71" s="7"/>
      <c r="W71" s="7"/>
      <c r="X71" s="35" t="str">
        <f>IF(COUNTA(B71:W71)=0,"",IF(OR(COUNTBLANK(B71:D71)&gt;0,F71="",G71="",H71="",I71="",L71="",COUNTBLANK(N71:P71)&gt;0,S71="",T71="",V71=""),"Faltam dados da intervenção",IF(AND(D71&lt;&gt;"Equipamento móvel",OR(J71="",K71="")),"Falta localização ou cartografia",IF(AND(K71&lt;&gt;"",COUNTIFS(Documentos!$A$7:$A$306,K71,Documentos!$E$7:$E$306,"&lt;&gt;")&lt;&gt;1),"Rever DOC cartografia","Preenchido; sujeito a análise"))))</f>
        <v/>
      </c>
    </row>
    <row r="72" spans="1:24" ht="34.950000000000003" customHeight="1">
      <c r="A72" s="8" t="s">
        <v>797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11"/>
      <c r="N72" s="7"/>
      <c r="O72" s="7"/>
      <c r="P72" s="7"/>
      <c r="Q72" s="10"/>
      <c r="R72" s="7"/>
      <c r="S72" s="7"/>
      <c r="T72" s="7"/>
      <c r="U72" s="7"/>
      <c r="V72" s="7"/>
      <c r="W72" s="7"/>
      <c r="X72" s="35" t="str">
        <f>IF(COUNTA(B72:W72)=0,"",IF(OR(COUNTBLANK(B72:D72)&gt;0,F72="",G72="",H72="",I72="",L72="",COUNTBLANK(N72:P72)&gt;0,S72="",T72="",V72=""),"Faltam dados da intervenção",IF(AND(D72&lt;&gt;"Equipamento móvel",OR(J72="",K72="")),"Falta localização ou cartografia",IF(AND(K72&lt;&gt;"",COUNTIFS(Documentos!$A$7:$A$306,K72,Documentos!$E$7:$E$306,"&lt;&gt;")&lt;&gt;1),"Rever DOC cartografia","Preenchido; sujeito a análise"))))</f>
        <v/>
      </c>
    </row>
    <row r="73" spans="1:24" ht="34.950000000000003" customHeight="1">
      <c r="A73" s="8" t="s">
        <v>798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11"/>
      <c r="N73" s="7"/>
      <c r="O73" s="7"/>
      <c r="P73" s="7"/>
      <c r="Q73" s="10"/>
      <c r="R73" s="7"/>
      <c r="S73" s="7"/>
      <c r="T73" s="7"/>
      <c r="U73" s="7"/>
      <c r="V73" s="7"/>
      <c r="W73" s="7"/>
      <c r="X73" s="35" t="str">
        <f>IF(COUNTA(B73:W73)=0,"",IF(OR(COUNTBLANK(B73:D73)&gt;0,F73="",G73="",H73="",I73="",L73="",COUNTBLANK(N73:P73)&gt;0,S73="",T73="",V73=""),"Faltam dados da intervenção",IF(AND(D73&lt;&gt;"Equipamento móvel",OR(J73="",K73="")),"Falta localização ou cartografia",IF(AND(K73&lt;&gt;"",COUNTIFS(Documentos!$A$7:$A$306,K73,Documentos!$E$7:$E$306,"&lt;&gt;")&lt;&gt;1),"Rever DOC cartografia","Preenchido; sujeito a análise"))))</f>
        <v/>
      </c>
    </row>
    <row r="74" spans="1:24" ht="34.950000000000003" customHeight="1">
      <c r="A74" s="8" t="s">
        <v>799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11"/>
      <c r="N74" s="7"/>
      <c r="O74" s="7"/>
      <c r="P74" s="7"/>
      <c r="Q74" s="10"/>
      <c r="R74" s="7"/>
      <c r="S74" s="7"/>
      <c r="T74" s="7"/>
      <c r="U74" s="7"/>
      <c r="V74" s="7"/>
      <c r="W74" s="7"/>
      <c r="X74" s="35" t="str">
        <f>IF(COUNTA(B74:W74)=0,"",IF(OR(COUNTBLANK(B74:D74)&gt;0,F74="",G74="",H74="",I74="",L74="",COUNTBLANK(N74:P74)&gt;0,S74="",T74="",V74=""),"Faltam dados da intervenção",IF(AND(D74&lt;&gt;"Equipamento móvel",OR(J74="",K74="")),"Falta localização ou cartografia",IF(AND(K74&lt;&gt;"",COUNTIFS(Documentos!$A$7:$A$306,K74,Documentos!$E$7:$E$306,"&lt;&gt;")&lt;&gt;1),"Rever DOC cartografia","Preenchido; sujeito a análise"))))</f>
        <v/>
      </c>
    </row>
    <row r="75" spans="1:24" ht="34.950000000000003" customHeight="1">
      <c r="A75" s="8" t="s">
        <v>800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11"/>
      <c r="N75" s="7"/>
      <c r="O75" s="7"/>
      <c r="P75" s="7"/>
      <c r="Q75" s="10"/>
      <c r="R75" s="7"/>
      <c r="S75" s="7"/>
      <c r="T75" s="7"/>
      <c r="U75" s="7"/>
      <c r="V75" s="7"/>
      <c r="W75" s="7"/>
      <c r="X75" s="35" t="str">
        <f>IF(COUNTA(B75:W75)=0,"",IF(OR(COUNTBLANK(B75:D75)&gt;0,F75="",G75="",H75="",I75="",L75="",COUNTBLANK(N75:P75)&gt;0,S75="",T75="",V75=""),"Faltam dados da intervenção",IF(AND(D75&lt;&gt;"Equipamento móvel",OR(J75="",K75="")),"Falta localização ou cartografia",IF(AND(K75&lt;&gt;"",COUNTIFS(Documentos!$A$7:$A$306,K75,Documentos!$E$7:$E$306,"&lt;&gt;")&lt;&gt;1),"Rever DOC cartografia","Preenchido; sujeito a análise"))))</f>
        <v/>
      </c>
    </row>
    <row r="76" spans="1:24" ht="34.950000000000003" customHeight="1">
      <c r="A76" s="8" t="s">
        <v>801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11"/>
      <c r="N76" s="7"/>
      <c r="O76" s="7"/>
      <c r="P76" s="7"/>
      <c r="Q76" s="10"/>
      <c r="R76" s="7"/>
      <c r="S76" s="7"/>
      <c r="T76" s="7"/>
      <c r="U76" s="7"/>
      <c r="V76" s="7"/>
      <c r="W76" s="7"/>
      <c r="X76" s="35" t="str">
        <f>IF(COUNTA(B76:W76)=0,"",IF(OR(COUNTBLANK(B76:D76)&gt;0,F76="",G76="",H76="",I76="",L76="",COUNTBLANK(N76:P76)&gt;0,S76="",T76="",V76=""),"Faltam dados da intervenção",IF(AND(D76&lt;&gt;"Equipamento móvel",OR(J76="",K76="")),"Falta localização ou cartografia",IF(AND(K76&lt;&gt;"",COUNTIFS(Documentos!$A$7:$A$306,K76,Documentos!$E$7:$E$306,"&lt;&gt;")&lt;&gt;1),"Rever DOC cartografia","Preenchido; sujeito a análise"))))</f>
        <v/>
      </c>
    </row>
    <row r="77" spans="1:24" ht="34.950000000000003" customHeight="1">
      <c r="A77" s="8" t="s">
        <v>802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11"/>
      <c r="N77" s="7"/>
      <c r="O77" s="7"/>
      <c r="P77" s="7"/>
      <c r="Q77" s="10"/>
      <c r="R77" s="7"/>
      <c r="S77" s="7"/>
      <c r="T77" s="7"/>
      <c r="U77" s="7"/>
      <c r="V77" s="7"/>
      <c r="W77" s="7"/>
      <c r="X77" s="35" t="str">
        <f>IF(COUNTA(B77:W77)=0,"",IF(OR(COUNTBLANK(B77:D77)&gt;0,F77="",G77="",H77="",I77="",L77="",COUNTBLANK(N77:P77)&gt;0,S77="",T77="",V77=""),"Faltam dados da intervenção",IF(AND(D77&lt;&gt;"Equipamento móvel",OR(J77="",K77="")),"Falta localização ou cartografia",IF(AND(K77&lt;&gt;"",COUNTIFS(Documentos!$A$7:$A$306,K77,Documentos!$E$7:$E$306,"&lt;&gt;")&lt;&gt;1),"Rever DOC cartografia","Preenchido; sujeito a análise"))))</f>
        <v/>
      </c>
    </row>
    <row r="78" spans="1:24" ht="34.950000000000003" customHeight="1">
      <c r="A78" s="8" t="s">
        <v>803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11"/>
      <c r="N78" s="7"/>
      <c r="O78" s="7"/>
      <c r="P78" s="7"/>
      <c r="Q78" s="10"/>
      <c r="R78" s="7"/>
      <c r="S78" s="7"/>
      <c r="T78" s="7"/>
      <c r="U78" s="7"/>
      <c r="V78" s="7"/>
      <c r="W78" s="7"/>
      <c r="X78" s="35" t="str">
        <f>IF(COUNTA(B78:W78)=0,"",IF(OR(COUNTBLANK(B78:D78)&gt;0,F78="",G78="",H78="",I78="",L78="",COUNTBLANK(N78:P78)&gt;0,S78="",T78="",V78=""),"Faltam dados da intervenção",IF(AND(D78&lt;&gt;"Equipamento móvel",OR(J78="",K78="")),"Falta localização ou cartografia",IF(AND(K78&lt;&gt;"",COUNTIFS(Documentos!$A$7:$A$306,K78,Documentos!$E$7:$E$306,"&lt;&gt;")&lt;&gt;1),"Rever DOC cartografia","Preenchido; sujeito a análise"))))</f>
        <v/>
      </c>
    </row>
    <row r="79" spans="1:24" ht="34.950000000000003" customHeight="1">
      <c r="A79" s="8" t="s">
        <v>804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11"/>
      <c r="N79" s="7"/>
      <c r="O79" s="7"/>
      <c r="P79" s="7"/>
      <c r="Q79" s="10"/>
      <c r="R79" s="7"/>
      <c r="S79" s="7"/>
      <c r="T79" s="7"/>
      <c r="U79" s="7"/>
      <c r="V79" s="7"/>
      <c r="W79" s="7"/>
      <c r="X79" s="35" t="str">
        <f>IF(COUNTA(B79:W79)=0,"",IF(OR(COUNTBLANK(B79:D79)&gt;0,F79="",G79="",H79="",I79="",L79="",COUNTBLANK(N79:P79)&gt;0,S79="",T79="",V79=""),"Faltam dados da intervenção",IF(AND(D79&lt;&gt;"Equipamento móvel",OR(J79="",K79="")),"Falta localização ou cartografia",IF(AND(K79&lt;&gt;"",COUNTIFS(Documentos!$A$7:$A$306,K79,Documentos!$E$7:$E$306,"&lt;&gt;")&lt;&gt;1),"Rever DOC cartografia","Preenchido; sujeito a análise"))))</f>
        <v/>
      </c>
    </row>
    <row r="80" spans="1:24" ht="34.950000000000003" customHeight="1">
      <c r="A80" s="8" t="s">
        <v>805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11"/>
      <c r="N80" s="7"/>
      <c r="O80" s="7"/>
      <c r="P80" s="7"/>
      <c r="Q80" s="10"/>
      <c r="R80" s="7"/>
      <c r="S80" s="7"/>
      <c r="T80" s="7"/>
      <c r="U80" s="7"/>
      <c r="V80" s="7"/>
      <c r="W80" s="7"/>
      <c r="X80" s="35" t="str">
        <f>IF(COUNTA(B80:W80)=0,"",IF(OR(COUNTBLANK(B80:D80)&gt;0,F80="",G80="",H80="",I80="",L80="",COUNTBLANK(N80:P80)&gt;0,S80="",T80="",V80=""),"Faltam dados da intervenção",IF(AND(D80&lt;&gt;"Equipamento móvel",OR(J80="",K80="")),"Falta localização ou cartografia",IF(AND(K80&lt;&gt;"",COUNTIFS(Documentos!$A$7:$A$306,K80,Documentos!$E$7:$E$306,"&lt;&gt;")&lt;&gt;1),"Rever DOC cartografia","Preenchido; sujeito a análise"))))</f>
        <v/>
      </c>
    </row>
    <row r="81" spans="1:24" ht="34.950000000000003" customHeight="1">
      <c r="A81" s="8" t="s">
        <v>806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11"/>
      <c r="N81" s="7"/>
      <c r="O81" s="7"/>
      <c r="P81" s="7"/>
      <c r="Q81" s="10"/>
      <c r="R81" s="7"/>
      <c r="S81" s="7"/>
      <c r="T81" s="7"/>
      <c r="U81" s="7"/>
      <c r="V81" s="7"/>
      <c r="W81" s="7"/>
      <c r="X81" s="35" t="str">
        <f>IF(COUNTA(B81:W81)=0,"",IF(OR(COUNTBLANK(B81:D81)&gt;0,F81="",G81="",H81="",I81="",L81="",COUNTBLANK(N81:P81)&gt;0,S81="",T81="",V81=""),"Faltam dados da intervenção",IF(AND(D81&lt;&gt;"Equipamento móvel",OR(J81="",K81="")),"Falta localização ou cartografia",IF(AND(K81&lt;&gt;"",COUNTIFS(Documentos!$A$7:$A$306,K81,Documentos!$E$7:$E$306,"&lt;&gt;")&lt;&gt;1),"Rever DOC cartografia","Preenchido; sujeito a análise"))))</f>
        <v/>
      </c>
    </row>
    <row r="82" spans="1:24" ht="34.950000000000003" customHeight="1">
      <c r="A82" s="8" t="s">
        <v>807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11"/>
      <c r="N82" s="7"/>
      <c r="O82" s="7"/>
      <c r="P82" s="7"/>
      <c r="Q82" s="10"/>
      <c r="R82" s="7"/>
      <c r="S82" s="7"/>
      <c r="T82" s="7"/>
      <c r="U82" s="7"/>
      <c r="V82" s="7"/>
      <c r="W82" s="7"/>
      <c r="X82" s="35" t="str">
        <f>IF(COUNTA(B82:W82)=0,"",IF(OR(COUNTBLANK(B82:D82)&gt;0,F82="",G82="",H82="",I82="",L82="",COUNTBLANK(N82:P82)&gt;0,S82="",T82="",V82=""),"Faltam dados da intervenção",IF(AND(D82&lt;&gt;"Equipamento móvel",OR(J82="",K82="")),"Falta localização ou cartografia",IF(AND(K82&lt;&gt;"",COUNTIFS(Documentos!$A$7:$A$306,K82,Documentos!$E$7:$E$306,"&lt;&gt;")&lt;&gt;1),"Rever DOC cartografia","Preenchido; sujeito a análise"))))</f>
        <v/>
      </c>
    </row>
    <row r="83" spans="1:24" ht="34.950000000000003" customHeight="1">
      <c r="A83" s="8" t="s">
        <v>808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11"/>
      <c r="N83" s="7"/>
      <c r="O83" s="7"/>
      <c r="P83" s="7"/>
      <c r="Q83" s="10"/>
      <c r="R83" s="7"/>
      <c r="S83" s="7"/>
      <c r="T83" s="7"/>
      <c r="U83" s="7"/>
      <c r="V83" s="7"/>
      <c r="W83" s="7"/>
      <c r="X83" s="35" t="str">
        <f>IF(COUNTA(B83:W83)=0,"",IF(OR(COUNTBLANK(B83:D83)&gt;0,F83="",G83="",H83="",I83="",L83="",COUNTBLANK(N83:P83)&gt;0,S83="",T83="",V83=""),"Faltam dados da intervenção",IF(AND(D83&lt;&gt;"Equipamento móvel",OR(J83="",K83="")),"Falta localização ou cartografia",IF(AND(K83&lt;&gt;"",COUNTIFS(Documentos!$A$7:$A$306,K83,Documentos!$E$7:$E$306,"&lt;&gt;")&lt;&gt;1),"Rever DOC cartografia","Preenchido; sujeito a análise"))))</f>
        <v/>
      </c>
    </row>
    <row r="84" spans="1:24" ht="34.950000000000003" customHeight="1">
      <c r="A84" s="8" t="s">
        <v>809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11"/>
      <c r="N84" s="7"/>
      <c r="O84" s="7"/>
      <c r="P84" s="7"/>
      <c r="Q84" s="10"/>
      <c r="R84" s="7"/>
      <c r="S84" s="7"/>
      <c r="T84" s="7"/>
      <c r="U84" s="7"/>
      <c r="V84" s="7"/>
      <c r="W84" s="7"/>
      <c r="X84" s="35" t="str">
        <f>IF(COUNTA(B84:W84)=0,"",IF(OR(COUNTBLANK(B84:D84)&gt;0,F84="",G84="",H84="",I84="",L84="",COUNTBLANK(N84:P84)&gt;0,S84="",T84="",V84=""),"Faltam dados da intervenção",IF(AND(D84&lt;&gt;"Equipamento móvel",OR(J84="",K84="")),"Falta localização ou cartografia",IF(AND(K84&lt;&gt;"",COUNTIFS(Documentos!$A$7:$A$306,K84,Documentos!$E$7:$E$306,"&lt;&gt;")&lt;&gt;1),"Rever DOC cartografia","Preenchido; sujeito a análise"))))</f>
        <v/>
      </c>
    </row>
    <row r="85" spans="1:24" ht="34.950000000000003" customHeight="1">
      <c r="A85" s="8" t="s">
        <v>810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11"/>
      <c r="N85" s="7"/>
      <c r="O85" s="7"/>
      <c r="P85" s="7"/>
      <c r="Q85" s="10"/>
      <c r="R85" s="7"/>
      <c r="S85" s="7"/>
      <c r="T85" s="7"/>
      <c r="U85" s="7"/>
      <c r="V85" s="7"/>
      <c r="W85" s="7"/>
      <c r="X85" s="35" t="str">
        <f>IF(COUNTA(B85:W85)=0,"",IF(OR(COUNTBLANK(B85:D85)&gt;0,F85="",G85="",H85="",I85="",L85="",COUNTBLANK(N85:P85)&gt;0,S85="",T85="",V85=""),"Faltam dados da intervenção",IF(AND(D85&lt;&gt;"Equipamento móvel",OR(J85="",K85="")),"Falta localização ou cartografia",IF(AND(K85&lt;&gt;"",COUNTIFS(Documentos!$A$7:$A$306,K85,Documentos!$E$7:$E$306,"&lt;&gt;")&lt;&gt;1),"Rever DOC cartografia","Preenchido; sujeito a análise"))))</f>
        <v/>
      </c>
    </row>
    <row r="86" spans="1:24" ht="34.950000000000003" customHeight="1">
      <c r="A86" s="8" t="s">
        <v>811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11"/>
      <c r="N86" s="7"/>
      <c r="O86" s="7"/>
      <c r="P86" s="7"/>
      <c r="Q86" s="10"/>
      <c r="R86" s="7"/>
      <c r="S86" s="7"/>
      <c r="T86" s="7"/>
      <c r="U86" s="7"/>
      <c r="V86" s="7"/>
      <c r="W86" s="7"/>
      <c r="X86" s="35" t="str">
        <f>IF(COUNTA(B86:W86)=0,"",IF(OR(COUNTBLANK(B86:D86)&gt;0,F86="",G86="",H86="",I86="",L86="",COUNTBLANK(N86:P86)&gt;0,S86="",T86="",V86=""),"Faltam dados da intervenção",IF(AND(D86&lt;&gt;"Equipamento móvel",OR(J86="",K86="")),"Falta localização ou cartografia",IF(AND(K86&lt;&gt;"",COUNTIFS(Documentos!$A$7:$A$306,K86,Documentos!$E$7:$E$306,"&lt;&gt;")&lt;&gt;1),"Rever DOC cartografia","Preenchido; sujeito a análise"))))</f>
        <v/>
      </c>
    </row>
    <row r="87" spans="1:24" ht="34.950000000000003" customHeight="1">
      <c r="A87" s="8" t="s">
        <v>812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11"/>
      <c r="N87" s="7"/>
      <c r="O87" s="7"/>
      <c r="P87" s="7"/>
      <c r="Q87" s="10"/>
      <c r="R87" s="7"/>
      <c r="S87" s="7"/>
      <c r="T87" s="7"/>
      <c r="U87" s="7"/>
      <c r="V87" s="7"/>
      <c r="W87" s="7"/>
      <c r="X87" s="35" t="str">
        <f>IF(COUNTA(B87:W87)=0,"",IF(OR(COUNTBLANK(B87:D87)&gt;0,F87="",G87="",H87="",I87="",L87="",COUNTBLANK(N87:P87)&gt;0,S87="",T87="",V87=""),"Faltam dados da intervenção",IF(AND(D87&lt;&gt;"Equipamento móvel",OR(J87="",K87="")),"Falta localização ou cartografia",IF(AND(K87&lt;&gt;"",COUNTIFS(Documentos!$A$7:$A$306,K87,Documentos!$E$7:$E$306,"&lt;&gt;")&lt;&gt;1),"Rever DOC cartografia","Preenchido; sujeito a análise"))))</f>
        <v/>
      </c>
    </row>
    <row r="88" spans="1:24" ht="34.950000000000003" customHeight="1">
      <c r="A88" s="8" t="s">
        <v>813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11"/>
      <c r="N88" s="7"/>
      <c r="O88" s="7"/>
      <c r="P88" s="7"/>
      <c r="Q88" s="10"/>
      <c r="R88" s="7"/>
      <c r="S88" s="7"/>
      <c r="T88" s="7"/>
      <c r="U88" s="7"/>
      <c r="V88" s="7"/>
      <c r="W88" s="7"/>
      <c r="X88" s="35" t="str">
        <f>IF(COUNTA(B88:W88)=0,"",IF(OR(COUNTBLANK(B88:D88)&gt;0,F88="",G88="",H88="",I88="",L88="",COUNTBLANK(N88:P88)&gt;0,S88="",T88="",V88=""),"Faltam dados da intervenção",IF(AND(D88&lt;&gt;"Equipamento móvel",OR(J88="",K88="")),"Falta localização ou cartografia",IF(AND(K88&lt;&gt;"",COUNTIFS(Documentos!$A$7:$A$306,K88,Documentos!$E$7:$E$306,"&lt;&gt;")&lt;&gt;1),"Rever DOC cartografia","Preenchido; sujeito a análise"))))</f>
        <v/>
      </c>
    </row>
    <row r="89" spans="1:24" ht="34.950000000000003" customHeight="1">
      <c r="A89" s="8" t="s">
        <v>814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11"/>
      <c r="N89" s="7"/>
      <c r="O89" s="7"/>
      <c r="P89" s="7"/>
      <c r="Q89" s="10"/>
      <c r="R89" s="7"/>
      <c r="S89" s="7"/>
      <c r="T89" s="7"/>
      <c r="U89" s="7"/>
      <c r="V89" s="7"/>
      <c r="W89" s="7"/>
      <c r="X89" s="35" t="str">
        <f>IF(COUNTA(B89:W89)=0,"",IF(OR(COUNTBLANK(B89:D89)&gt;0,F89="",G89="",H89="",I89="",L89="",COUNTBLANK(N89:P89)&gt;0,S89="",T89="",V89=""),"Faltam dados da intervenção",IF(AND(D89&lt;&gt;"Equipamento móvel",OR(J89="",K89="")),"Falta localização ou cartografia",IF(AND(K89&lt;&gt;"",COUNTIFS(Documentos!$A$7:$A$306,K89,Documentos!$E$7:$E$306,"&lt;&gt;")&lt;&gt;1),"Rever DOC cartografia","Preenchido; sujeito a análise"))))</f>
        <v/>
      </c>
    </row>
    <row r="90" spans="1:24" ht="34.950000000000003" customHeight="1">
      <c r="A90" s="8" t="s">
        <v>815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11"/>
      <c r="N90" s="7"/>
      <c r="O90" s="7"/>
      <c r="P90" s="7"/>
      <c r="Q90" s="10"/>
      <c r="R90" s="7"/>
      <c r="S90" s="7"/>
      <c r="T90" s="7"/>
      <c r="U90" s="7"/>
      <c r="V90" s="7"/>
      <c r="W90" s="7"/>
      <c r="X90" s="35" t="str">
        <f>IF(COUNTA(B90:W90)=0,"",IF(OR(COUNTBLANK(B90:D90)&gt;0,F90="",G90="",H90="",I90="",L90="",COUNTBLANK(N90:P90)&gt;0,S90="",T90="",V90=""),"Faltam dados da intervenção",IF(AND(D90&lt;&gt;"Equipamento móvel",OR(J90="",K90="")),"Falta localização ou cartografia",IF(AND(K90&lt;&gt;"",COUNTIFS(Documentos!$A$7:$A$306,K90,Documentos!$E$7:$E$306,"&lt;&gt;")&lt;&gt;1),"Rever DOC cartografia","Preenchido; sujeito a análise"))))</f>
        <v/>
      </c>
    </row>
    <row r="91" spans="1:24" ht="34.950000000000003" customHeight="1">
      <c r="A91" s="8" t="s">
        <v>816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11"/>
      <c r="N91" s="7"/>
      <c r="O91" s="7"/>
      <c r="P91" s="7"/>
      <c r="Q91" s="10"/>
      <c r="R91" s="7"/>
      <c r="S91" s="7"/>
      <c r="T91" s="7"/>
      <c r="U91" s="7"/>
      <c r="V91" s="7"/>
      <c r="W91" s="7"/>
      <c r="X91" s="35" t="str">
        <f>IF(COUNTA(B91:W91)=0,"",IF(OR(COUNTBLANK(B91:D91)&gt;0,F91="",G91="",H91="",I91="",L91="",COUNTBLANK(N91:P91)&gt;0,S91="",T91="",V91=""),"Faltam dados da intervenção",IF(AND(D91&lt;&gt;"Equipamento móvel",OR(J91="",K91="")),"Falta localização ou cartografia",IF(AND(K91&lt;&gt;"",COUNTIFS(Documentos!$A$7:$A$306,K91,Documentos!$E$7:$E$306,"&lt;&gt;")&lt;&gt;1),"Rever DOC cartografia","Preenchido; sujeito a análise"))))</f>
        <v/>
      </c>
    </row>
    <row r="92" spans="1:24" ht="34.950000000000003" customHeight="1">
      <c r="A92" s="8" t="s">
        <v>817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11"/>
      <c r="N92" s="7"/>
      <c r="O92" s="7"/>
      <c r="P92" s="7"/>
      <c r="Q92" s="10"/>
      <c r="R92" s="7"/>
      <c r="S92" s="7"/>
      <c r="T92" s="7"/>
      <c r="U92" s="7"/>
      <c r="V92" s="7"/>
      <c r="W92" s="7"/>
      <c r="X92" s="35" t="str">
        <f>IF(COUNTA(B92:W92)=0,"",IF(OR(COUNTBLANK(B92:D92)&gt;0,F92="",G92="",H92="",I92="",L92="",COUNTBLANK(N92:P92)&gt;0,S92="",T92="",V92=""),"Faltam dados da intervenção",IF(AND(D92&lt;&gt;"Equipamento móvel",OR(J92="",K92="")),"Falta localização ou cartografia",IF(AND(K92&lt;&gt;"",COUNTIFS(Documentos!$A$7:$A$306,K92,Documentos!$E$7:$E$306,"&lt;&gt;")&lt;&gt;1),"Rever DOC cartografia","Preenchido; sujeito a análise"))))</f>
        <v/>
      </c>
    </row>
    <row r="93" spans="1:24" ht="34.950000000000003" customHeight="1">
      <c r="A93" s="8" t="s">
        <v>818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11"/>
      <c r="N93" s="7"/>
      <c r="O93" s="7"/>
      <c r="P93" s="7"/>
      <c r="Q93" s="10"/>
      <c r="R93" s="7"/>
      <c r="S93" s="7"/>
      <c r="T93" s="7"/>
      <c r="U93" s="7"/>
      <c r="V93" s="7"/>
      <c r="W93" s="7"/>
      <c r="X93" s="35" t="str">
        <f>IF(COUNTA(B93:W93)=0,"",IF(OR(COUNTBLANK(B93:D93)&gt;0,F93="",G93="",H93="",I93="",L93="",COUNTBLANK(N93:P93)&gt;0,S93="",T93="",V93=""),"Faltam dados da intervenção",IF(AND(D93&lt;&gt;"Equipamento móvel",OR(J93="",K93="")),"Falta localização ou cartografia",IF(AND(K93&lt;&gt;"",COUNTIFS(Documentos!$A$7:$A$306,K93,Documentos!$E$7:$E$306,"&lt;&gt;")&lt;&gt;1),"Rever DOC cartografia","Preenchido; sujeito a análise"))))</f>
        <v/>
      </c>
    </row>
    <row r="94" spans="1:24" ht="34.950000000000003" customHeight="1">
      <c r="A94" s="8" t="s">
        <v>819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11"/>
      <c r="N94" s="7"/>
      <c r="O94" s="7"/>
      <c r="P94" s="7"/>
      <c r="Q94" s="10"/>
      <c r="R94" s="7"/>
      <c r="S94" s="7"/>
      <c r="T94" s="7"/>
      <c r="U94" s="7"/>
      <c r="V94" s="7"/>
      <c r="W94" s="7"/>
      <c r="X94" s="35" t="str">
        <f>IF(COUNTA(B94:W94)=0,"",IF(OR(COUNTBLANK(B94:D94)&gt;0,F94="",G94="",H94="",I94="",L94="",COUNTBLANK(N94:P94)&gt;0,S94="",T94="",V94=""),"Faltam dados da intervenção",IF(AND(D94&lt;&gt;"Equipamento móvel",OR(J94="",K94="")),"Falta localização ou cartografia",IF(AND(K94&lt;&gt;"",COUNTIFS(Documentos!$A$7:$A$306,K94,Documentos!$E$7:$E$306,"&lt;&gt;")&lt;&gt;1),"Rever DOC cartografia","Preenchido; sujeito a análise"))))</f>
        <v/>
      </c>
    </row>
    <row r="95" spans="1:24" ht="34.950000000000003" customHeight="1">
      <c r="A95" s="8" t="s">
        <v>820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11"/>
      <c r="N95" s="7"/>
      <c r="O95" s="7"/>
      <c r="P95" s="7"/>
      <c r="Q95" s="10"/>
      <c r="R95" s="7"/>
      <c r="S95" s="7"/>
      <c r="T95" s="7"/>
      <c r="U95" s="7"/>
      <c r="V95" s="7"/>
      <c r="W95" s="7"/>
      <c r="X95" s="35" t="str">
        <f>IF(COUNTA(B95:W95)=0,"",IF(OR(COUNTBLANK(B95:D95)&gt;0,F95="",G95="",H95="",I95="",L95="",COUNTBLANK(N95:P95)&gt;0,S95="",T95="",V95=""),"Faltam dados da intervenção",IF(AND(D95&lt;&gt;"Equipamento móvel",OR(J95="",K95="")),"Falta localização ou cartografia",IF(AND(K95&lt;&gt;"",COUNTIFS(Documentos!$A$7:$A$306,K95,Documentos!$E$7:$E$306,"&lt;&gt;")&lt;&gt;1),"Rever DOC cartografia","Preenchido; sujeito a análise"))))</f>
        <v/>
      </c>
    </row>
    <row r="96" spans="1:24" ht="34.950000000000003" customHeight="1">
      <c r="A96" s="8" t="s">
        <v>821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11"/>
      <c r="N96" s="7"/>
      <c r="O96" s="7"/>
      <c r="P96" s="7"/>
      <c r="Q96" s="10"/>
      <c r="R96" s="7"/>
      <c r="S96" s="7"/>
      <c r="T96" s="7"/>
      <c r="U96" s="7"/>
      <c r="V96" s="7"/>
      <c r="W96" s="7"/>
      <c r="X96" s="35" t="str">
        <f>IF(COUNTA(B96:W96)=0,"",IF(OR(COUNTBLANK(B96:D96)&gt;0,F96="",G96="",H96="",I96="",L96="",COUNTBLANK(N96:P96)&gt;0,S96="",T96="",V96=""),"Faltam dados da intervenção",IF(AND(D96&lt;&gt;"Equipamento móvel",OR(J96="",K96="")),"Falta localização ou cartografia",IF(AND(K96&lt;&gt;"",COUNTIFS(Documentos!$A$7:$A$306,K96,Documentos!$E$7:$E$306,"&lt;&gt;")&lt;&gt;1),"Rever DOC cartografia","Preenchido; sujeito a análise"))))</f>
        <v/>
      </c>
    </row>
    <row r="97" spans="1:24" ht="34.950000000000003" customHeight="1">
      <c r="A97" s="8" t="s">
        <v>822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11"/>
      <c r="N97" s="7"/>
      <c r="O97" s="7"/>
      <c r="P97" s="7"/>
      <c r="Q97" s="10"/>
      <c r="R97" s="7"/>
      <c r="S97" s="7"/>
      <c r="T97" s="7"/>
      <c r="U97" s="7"/>
      <c r="V97" s="7"/>
      <c r="W97" s="7"/>
      <c r="X97" s="35" t="str">
        <f>IF(COUNTA(B97:W97)=0,"",IF(OR(COUNTBLANK(B97:D97)&gt;0,F97="",G97="",H97="",I97="",L97="",COUNTBLANK(N97:P97)&gt;0,S97="",T97="",V97=""),"Faltam dados da intervenção",IF(AND(D97&lt;&gt;"Equipamento móvel",OR(J97="",K97="")),"Falta localização ou cartografia",IF(AND(K97&lt;&gt;"",COUNTIFS(Documentos!$A$7:$A$306,K97,Documentos!$E$7:$E$306,"&lt;&gt;")&lt;&gt;1),"Rever DOC cartografia","Preenchido; sujeito a análise"))))</f>
        <v/>
      </c>
    </row>
    <row r="98" spans="1:24" ht="34.950000000000003" customHeight="1">
      <c r="A98" s="8" t="s">
        <v>823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11"/>
      <c r="N98" s="7"/>
      <c r="O98" s="7"/>
      <c r="P98" s="7"/>
      <c r="Q98" s="10"/>
      <c r="R98" s="7"/>
      <c r="S98" s="7"/>
      <c r="T98" s="7"/>
      <c r="U98" s="7"/>
      <c r="V98" s="7"/>
      <c r="W98" s="7"/>
      <c r="X98" s="35" t="str">
        <f>IF(COUNTA(B98:W98)=0,"",IF(OR(COUNTBLANK(B98:D98)&gt;0,F98="",G98="",H98="",I98="",L98="",COUNTBLANK(N98:P98)&gt;0,S98="",T98="",V98=""),"Faltam dados da intervenção",IF(AND(D98&lt;&gt;"Equipamento móvel",OR(J98="",K98="")),"Falta localização ou cartografia",IF(AND(K98&lt;&gt;"",COUNTIFS(Documentos!$A$7:$A$306,K98,Documentos!$E$7:$E$306,"&lt;&gt;")&lt;&gt;1),"Rever DOC cartografia","Preenchido; sujeito a análise"))))</f>
        <v/>
      </c>
    </row>
    <row r="99" spans="1:24" ht="34.950000000000003" customHeight="1">
      <c r="A99" s="8" t="s">
        <v>824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11"/>
      <c r="N99" s="7"/>
      <c r="O99" s="7"/>
      <c r="P99" s="7"/>
      <c r="Q99" s="10"/>
      <c r="R99" s="7"/>
      <c r="S99" s="7"/>
      <c r="T99" s="7"/>
      <c r="U99" s="7"/>
      <c r="V99" s="7"/>
      <c r="W99" s="7"/>
      <c r="X99" s="35" t="str">
        <f>IF(COUNTA(B99:W99)=0,"",IF(OR(COUNTBLANK(B99:D99)&gt;0,F99="",G99="",H99="",I99="",L99="",COUNTBLANK(N99:P99)&gt;0,S99="",T99="",V99=""),"Faltam dados da intervenção",IF(AND(D99&lt;&gt;"Equipamento móvel",OR(J99="",K99="")),"Falta localização ou cartografia",IF(AND(K99&lt;&gt;"",COUNTIFS(Documentos!$A$7:$A$306,K99,Documentos!$E$7:$E$306,"&lt;&gt;")&lt;&gt;1),"Rever DOC cartografia","Preenchido; sujeito a análise"))))</f>
        <v/>
      </c>
    </row>
    <row r="100" spans="1:24" ht="34.950000000000003" customHeight="1">
      <c r="A100" s="8" t="s">
        <v>825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11"/>
      <c r="N100" s="7"/>
      <c r="O100" s="7"/>
      <c r="P100" s="7"/>
      <c r="Q100" s="10"/>
      <c r="R100" s="7"/>
      <c r="S100" s="7"/>
      <c r="T100" s="7"/>
      <c r="U100" s="7"/>
      <c r="V100" s="7"/>
      <c r="W100" s="7"/>
      <c r="X100" s="35" t="str">
        <f>IF(COUNTA(B100:W100)=0,"",IF(OR(COUNTBLANK(B100:D100)&gt;0,F100="",G100="",H100="",I100="",L100="",COUNTBLANK(N100:P100)&gt;0,S100="",T100="",V100=""),"Faltam dados da intervenção",IF(AND(D100&lt;&gt;"Equipamento móvel",OR(J100="",K100="")),"Falta localização ou cartografia",IF(AND(K100&lt;&gt;"",COUNTIFS(Documentos!$A$7:$A$306,K100,Documentos!$E$7:$E$306,"&lt;&gt;")&lt;&gt;1),"Rever DOC cartografia","Preenchido; sujeito a análise"))))</f>
        <v/>
      </c>
    </row>
    <row r="101" spans="1:24" ht="34.950000000000003" customHeight="1">
      <c r="A101" s="8" t="s">
        <v>826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11"/>
      <c r="N101" s="7"/>
      <c r="O101" s="7"/>
      <c r="P101" s="7"/>
      <c r="Q101" s="10"/>
      <c r="R101" s="7"/>
      <c r="S101" s="7"/>
      <c r="T101" s="7"/>
      <c r="U101" s="7"/>
      <c r="V101" s="7"/>
      <c r="W101" s="7"/>
      <c r="X101" s="35" t="str">
        <f>IF(COUNTA(B101:W101)=0,"",IF(OR(COUNTBLANK(B101:D101)&gt;0,F101="",G101="",H101="",I101="",L101="",COUNTBLANK(N101:P101)&gt;0,S101="",T101="",V101=""),"Faltam dados da intervenção",IF(AND(D101&lt;&gt;"Equipamento móvel",OR(J101="",K101="")),"Falta localização ou cartografia",IF(AND(K101&lt;&gt;"",COUNTIFS(Documentos!$A$7:$A$306,K101,Documentos!$E$7:$E$306,"&lt;&gt;")&lt;&gt;1),"Rever DOC cartografia","Preenchido; sujeito a análise"))))</f>
        <v/>
      </c>
    </row>
    <row r="102" spans="1:24" ht="34.950000000000003" customHeight="1">
      <c r="A102" s="8" t="s">
        <v>827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11"/>
      <c r="N102" s="7"/>
      <c r="O102" s="7"/>
      <c r="P102" s="7"/>
      <c r="Q102" s="10"/>
      <c r="R102" s="7"/>
      <c r="S102" s="7"/>
      <c r="T102" s="7"/>
      <c r="U102" s="7"/>
      <c r="V102" s="7"/>
      <c r="W102" s="7"/>
      <c r="X102" s="35" t="str">
        <f>IF(COUNTA(B102:W102)=0,"",IF(OR(COUNTBLANK(B102:D102)&gt;0,F102="",G102="",H102="",I102="",L102="",COUNTBLANK(N102:P102)&gt;0,S102="",T102="",V102=""),"Faltam dados da intervenção",IF(AND(D102&lt;&gt;"Equipamento móvel",OR(J102="",K102="")),"Falta localização ou cartografia",IF(AND(K102&lt;&gt;"",COUNTIFS(Documentos!$A$7:$A$306,K102,Documentos!$E$7:$E$306,"&lt;&gt;")&lt;&gt;1),"Rever DOC cartografia","Preenchido; sujeito a análise"))))</f>
        <v/>
      </c>
    </row>
    <row r="103" spans="1:24" ht="34.950000000000003" customHeight="1">
      <c r="A103" s="8" t="s">
        <v>828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11"/>
      <c r="N103" s="7"/>
      <c r="O103" s="7"/>
      <c r="P103" s="7"/>
      <c r="Q103" s="10"/>
      <c r="R103" s="7"/>
      <c r="S103" s="7"/>
      <c r="T103" s="7"/>
      <c r="U103" s="7"/>
      <c r="V103" s="7"/>
      <c r="W103" s="7"/>
      <c r="X103" s="35" t="str">
        <f>IF(COUNTA(B103:W103)=0,"",IF(OR(COUNTBLANK(B103:D103)&gt;0,F103="",G103="",H103="",I103="",L103="",COUNTBLANK(N103:P103)&gt;0,S103="",T103="",V103=""),"Faltam dados da intervenção",IF(AND(D103&lt;&gt;"Equipamento móvel",OR(J103="",K103="")),"Falta localização ou cartografia",IF(AND(K103&lt;&gt;"",COUNTIFS(Documentos!$A$7:$A$306,K103,Documentos!$E$7:$E$306,"&lt;&gt;")&lt;&gt;1),"Rever DOC cartografia","Preenchido; sujeito a análise"))))</f>
        <v/>
      </c>
    </row>
    <row r="104" spans="1:24" ht="34.950000000000003" customHeight="1">
      <c r="A104" s="8" t="s">
        <v>829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11"/>
      <c r="N104" s="7"/>
      <c r="O104" s="7"/>
      <c r="P104" s="7"/>
      <c r="Q104" s="10"/>
      <c r="R104" s="7"/>
      <c r="S104" s="7"/>
      <c r="T104" s="7"/>
      <c r="U104" s="7"/>
      <c r="V104" s="7"/>
      <c r="W104" s="7"/>
      <c r="X104" s="35" t="str">
        <f>IF(COUNTA(B104:W104)=0,"",IF(OR(COUNTBLANK(B104:D104)&gt;0,F104="",G104="",H104="",I104="",L104="",COUNTBLANK(N104:P104)&gt;0,S104="",T104="",V104=""),"Faltam dados da intervenção",IF(AND(D104&lt;&gt;"Equipamento móvel",OR(J104="",K104="")),"Falta localização ou cartografia",IF(AND(K104&lt;&gt;"",COUNTIFS(Documentos!$A$7:$A$306,K104,Documentos!$E$7:$E$306,"&lt;&gt;")&lt;&gt;1),"Rever DOC cartografia","Preenchido; sujeito a análise"))))</f>
        <v/>
      </c>
    </row>
    <row r="105" spans="1:24" ht="34.950000000000003" customHeight="1">
      <c r="A105" s="8" t="s">
        <v>830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11"/>
      <c r="N105" s="7"/>
      <c r="O105" s="7"/>
      <c r="P105" s="7"/>
      <c r="Q105" s="10"/>
      <c r="R105" s="7"/>
      <c r="S105" s="7"/>
      <c r="T105" s="7"/>
      <c r="U105" s="7"/>
      <c r="V105" s="7"/>
      <c r="W105" s="7"/>
      <c r="X105" s="35" t="str">
        <f>IF(COUNTA(B105:W105)=0,"",IF(OR(COUNTBLANK(B105:D105)&gt;0,F105="",G105="",H105="",I105="",L105="",COUNTBLANK(N105:P105)&gt;0,S105="",T105="",V105=""),"Faltam dados da intervenção",IF(AND(D105&lt;&gt;"Equipamento móvel",OR(J105="",K105="")),"Falta localização ou cartografia",IF(AND(K105&lt;&gt;"",COUNTIFS(Documentos!$A$7:$A$306,K105,Documentos!$E$7:$E$306,"&lt;&gt;")&lt;&gt;1),"Rever DOC cartografia","Preenchido; sujeito a análise"))))</f>
        <v/>
      </c>
    </row>
    <row r="106" spans="1:24" ht="34.950000000000003" customHeight="1">
      <c r="A106" s="8" t="s">
        <v>831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11"/>
      <c r="N106" s="7"/>
      <c r="O106" s="7"/>
      <c r="P106" s="7"/>
      <c r="Q106" s="10"/>
      <c r="R106" s="7"/>
      <c r="S106" s="7"/>
      <c r="T106" s="7"/>
      <c r="U106" s="7"/>
      <c r="V106" s="7"/>
      <c r="W106" s="7"/>
      <c r="X106" s="35" t="str">
        <f>IF(COUNTA(B106:W106)=0,"",IF(OR(COUNTBLANK(B106:D106)&gt;0,F106="",G106="",H106="",I106="",L106="",COUNTBLANK(N106:P106)&gt;0,S106="",T106="",V106=""),"Faltam dados da intervenção",IF(AND(D106&lt;&gt;"Equipamento móvel",OR(J106="",K106="")),"Falta localização ou cartografia",IF(AND(K106&lt;&gt;"",COUNTIFS(Documentos!$A$7:$A$306,K106,Documentos!$E$7:$E$306,"&lt;&gt;")&lt;&gt;1),"Rever DOC cartografia","Preenchido; sujeito a análise"))))</f>
        <v/>
      </c>
    </row>
  </sheetData>
  <conditionalFormatting sqref="X7:X106">
    <cfRule type="containsText" dxfId="4" priority="1" operator="containsText" text="Falta"/>
    <cfRule type="containsText" dxfId="3" priority="2" operator="containsText" text="Rever"/>
    <cfRule type="containsText" dxfId="2" priority="3" operator="containsText" text="Por apurar"/>
    <cfRule type="containsText" dxfId="1" priority="4" operator="containsText" text="Por esclarecer"/>
    <cfRule type="containsText" dxfId="0" priority="5" operator="containsText" text="pendente"/>
  </conditionalFormatting>
  <dataValidations count="6">
    <dataValidation type="list" showErrorMessage="1" errorTitle="Valor inválido" error="Escolha uma opção da lista ou introduza um valor dentro dos limites indicados." sqref="C7:C106">
      <formula1>INDIRECT("'Listas'!$E$7:$E$12")</formula1>
    </dataValidation>
    <dataValidation type="list" showErrorMessage="1" errorTitle="Valor inválido" error="Escolha uma opção da lista ou introduza um valor dentro dos limites indicados." sqref="D7:D106">
      <formula1>"Imóvel,Infraestrutura,Equipamento móvel"</formula1>
    </dataValidation>
    <dataValidation type="list" showErrorMessage="1" errorTitle="Valor inválido" error="Escolha uma opção da lista ou introduza um valor dentro dos limites indicados." sqref="N7:N106">
      <formula1>"Propriedade,Transferência de competências,Delegação,Contrato,Protocolo,Concessão,Domínio público,Outro"</formula1>
    </dataValidation>
    <dataValidation type="list" showErrorMessage="1" errorTitle="Valor inválido" error="Escolha uma opção da lista ou introduza um valor dentro dos limites indicados." sqref="V7:V106">
      <formula1>"Sim,Não"</formula1>
    </dataValidation>
    <dataValidation type="date" showErrorMessage="1" errorTitle="Valor inválido" error="Escolha uma opção da lista ou introduza um valor dentro dos limites indicados." sqref="Q7:Q106">
      <formula1>DATE(1900,1,1)</formula1>
      <formula2>DATE(2200,12,31)</formula2>
    </dataValidation>
    <dataValidation type="list" showErrorMessage="1" errorTitle="Valor inválido" error="Escolha uma opção da lista ou introduza um valor dentro dos limites indicados." sqref="K7:K106">
      <formula1>INDIRECT("'Listas'!$D$7:$D$306")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6"/>
  <sheetViews>
    <sheetView showGridLines="0" zoomScaleNormal="100" workbookViewId="0">
      <pane xSplit="2" ySplit="6" topLeftCell="C7" activePane="bottomRight" state="frozen"/>
      <selection pane="topRight"/>
      <selection pane="bottomLeft"/>
      <selection pane="bottomRight" activeCell="C7" sqref="C7"/>
    </sheetView>
  </sheetViews>
  <sheetFormatPr defaultRowHeight="13.8"/>
  <cols>
    <col min="1" max="1" width="19" customWidth="1"/>
    <col min="2" max="2" width="26" customWidth="1"/>
    <col min="3" max="3" width="34" customWidth="1"/>
    <col min="4" max="4" width="58" customWidth="1"/>
    <col min="5" max="5" width="65" customWidth="1"/>
    <col min="6" max="6" width="23" customWidth="1"/>
    <col min="7" max="7" width="35" customWidth="1"/>
    <col min="8" max="8" width="30" customWidth="1"/>
    <col min="9" max="9" width="60" customWidth="1"/>
    <col min="10" max="10" width="42" customWidth="1"/>
  </cols>
  <sheetData>
    <row r="1" spans="1:10" ht="25.05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30" customHeight="1">
      <c r="A2" s="3" t="s">
        <v>471</v>
      </c>
      <c r="B2" s="2"/>
      <c r="C2" s="2"/>
      <c r="D2" s="2"/>
      <c r="E2" s="2"/>
      <c r="F2" s="2"/>
      <c r="G2" s="2"/>
      <c r="H2" s="2"/>
      <c r="I2" s="2"/>
      <c r="J2" s="2"/>
    </row>
    <row r="3" spans="1:10" ht="25.05" customHeight="1">
      <c r="A3" s="4" t="s">
        <v>472</v>
      </c>
      <c r="B3" s="2"/>
      <c r="C3" s="2"/>
      <c r="D3" s="2"/>
      <c r="E3" s="2"/>
      <c r="F3" s="2"/>
      <c r="G3" s="2"/>
      <c r="H3" s="2"/>
      <c r="I3" s="2"/>
      <c r="J3" s="2"/>
    </row>
    <row r="4" spans="1:10" ht="25.05" customHeight="1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</row>
    <row r="5" spans="1:10" ht="25.0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58.05" customHeight="1">
      <c r="A6" s="6" t="s">
        <v>473</v>
      </c>
      <c r="B6" s="6" t="s">
        <v>474</v>
      </c>
      <c r="C6" s="6" t="s">
        <v>475</v>
      </c>
      <c r="D6" s="6" t="s">
        <v>476</v>
      </c>
      <c r="E6" s="6" t="s">
        <v>477</v>
      </c>
      <c r="F6" s="6" t="s">
        <v>478</v>
      </c>
      <c r="G6" s="6" t="s">
        <v>479</v>
      </c>
      <c r="H6" s="6" t="s">
        <v>480</v>
      </c>
      <c r="I6" s="6" t="s">
        <v>481</v>
      </c>
      <c r="J6" s="6" t="s">
        <v>482</v>
      </c>
    </row>
    <row r="7" spans="1:10" ht="34.950000000000003" customHeight="1">
      <c r="A7" s="8" t="s">
        <v>483</v>
      </c>
      <c r="B7" s="7"/>
      <c r="C7" s="7"/>
      <c r="D7" s="7"/>
      <c r="E7" s="7"/>
      <c r="F7" s="10"/>
      <c r="G7" s="7"/>
      <c r="H7" s="7"/>
      <c r="I7" s="7"/>
      <c r="J7" s="8" t="str">
        <f>IF(COUNTA(B7:I7)=0,"",IF(OR(B7="",C7="",D7="",E7=""),"Faltam elementos do documento",IF(AND(B7&lt;&gt;"Candidatura",NOT(COUNTIFS(Intervencoes!$A$7:$A$26,B7,Intervencoes!$B$7:$B$26,"&lt;&gt;")=1)),"Rever âmbito do documento","Indexado; prova a confirmar")))</f>
        <v/>
      </c>
    </row>
    <row r="8" spans="1:10" ht="34.950000000000003" customHeight="1">
      <c r="A8" s="8" t="s">
        <v>484</v>
      </c>
      <c r="B8" s="7"/>
      <c r="C8" s="7"/>
      <c r="D8" s="7"/>
      <c r="E8" s="7"/>
      <c r="F8" s="10"/>
      <c r="G8" s="7"/>
      <c r="H8" s="7"/>
      <c r="I8" s="7"/>
      <c r="J8" s="8" t="str">
        <f>IF(COUNTA(B8:I8)=0,"",IF(OR(B8="",C8="",D8="",E8=""),"Faltam elementos do documento",IF(AND(B8&lt;&gt;"Candidatura",NOT(COUNTIFS(Intervencoes!$A$7:$A$26,B8,Intervencoes!$B$7:$B$26,"&lt;&gt;")=1)),"Rever âmbito do documento","Indexado; prova a confirmar")))</f>
        <v/>
      </c>
    </row>
    <row r="9" spans="1:10" ht="34.950000000000003" customHeight="1">
      <c r="A9" s="8" t="s">
        <v>485</v>
      </c>
      <c r="B9" s="7"/>
      <c r="C9" s="7"/>
      <c r="D9" s="7"/>
      <c r="E9" s="7"/>
      <c r="F9" s="10"/>
      <c r="G9" s="7"/>
      <c r="H9" s="7"/>
      <c r="I9" s="7"/>
      <c r="J9" s="8" t="str">
        <f>IF(COUNTA(B9:I9)=0,"",IF(OR(B9="",C9="",D9="",E9=""),"Faltam elementos do documento",IF(AND(B9&lt;&gt;"Candidatura",NOT(COUNTIFS(Intervencoes!$A$7:$A$26,B9,Intervencoes!$B$7:$B$26,"&lt;&gt;")=1)),"Rever âmbito do documento","Indexado; prova a confirmar")))</f>
        <v/>
      </c>
    </row>
    <row r="10" spans="1:10" ht="34.950000000000003" customHeight="1">
      <c r="A10" s="8" t="s">
        <v>486</v>
      </c>
      <c r="B10" s="7"/>
      <c r="C10" s="7"/>
      <c r="D10" s="7"/>
      <c r="E10" s="7"/>
      <c r="F10" s="10"/>
      <c r="G10" s="7"/>
      <c r="H10" s="7"/>
      <c r="I10" s="7"/>
      <c r="J10" s="8" t="str">
        <f>IF(COUNTA(B10:I10)=0,"",IF(OR(B10="",C10="",D10="",E10=""),"Faltam elementos do documento",IF(AND(B10&lt;&gt;"Candidatura",NOT(COUNTIFS(Intervencoes!$A$7:$A$26,B10,Intervencoes!$B$7:$B$26,"&lt;&gt;")=1)),"Rever âmbito do documento","Indexado; prova a confirmar")))</f>
        <v/>
      </c>
    </row>
    <row r="11" spans="1:10" ht="34.950000000000003" customHeight="1">
      <c r="A11" s="8" t="s">
        <v>487</v>
      </c>
      <c r="B11" s="7"/>
      <c r="C11" s="7"/>
      <c r="D11" s="7"/>
      <c r="E11" s="7"/>
      <c r="F11" s="10"/>
      <c r="G11" s="7"/>
      <c r="H11" s="7"/>
      <c r="I11" s="7"/>
      <c r="J11" s="8" t="str">
        <f>IF(COUNTA(B11:I11)=0,"",IF(OR(B11="",C11="",D11="",E11=""),"Faltam elementos do documento",IF(AND(B11&lt;&gt;"Candidatura",NOT(COUNTIFS(Intervencoes!$A$7:$A$26,B11,Intervencoes!$B$7:$B$26,"&lt;&gt;")=1)),"Rever âmbito do documento","Indexado; prova a confirmar")))</f>
        <v/>
      </c>
    </row>
    <row r="12" spans="1:10" ht="34.950000000000003" customHeight="1">
      <c r="A12" s="8" t="s">
        <v>488</v>
      </c>
      <c r="B12" s="7"/>
      <c r="C12" s="7"/>
      <c r="D12" s="7"/>
      <c r="E12" s="7"/>
      <c r="F12" s="10"/>
      <c r="G12" s="7"/>
      <c r="H12" s="7"/>
      <c r="I12" s="7"/>
      <c r="J12" s="8" t="str">
        <f>IF(COUNTA(B12:I12)=0,"",IF(OR(B12="",C12="",D12="",E12=""),"Faltam elementos do documento",IF(AND(B12&lt;&gt;"Candidatura",NOT(COUNTIFS(Intervencoes!$A$7:$A$26,B12,Intervencoes!$B$7:$B$26,"&lt;&gt;")=1)),"Rever âmbito do documento","Indexado; prova a confirmar")))</f>
        <v/>
      </c>
    </row>
    <row r="13" spans="1:10" ht="34.950000000000003" customHeight="1">
      <c r="A13" s="8" t="s">
        <v>489</v>
      </c>
      <c r="B13" s="7"/>
      <c r="C13" s="7"/>
      <c r="D13" s="7"/>
      <c r="E13" s="7"/>
      <c r="F13" s="10"/>
      <c r="G13" s="7"/>
      <c r="H13" s="7"/>
      <c r="I13" s="7"/>
      <c r="J13" s="8" t="str">
        <f>IF(COUNTA(B13:I13)=0,"",IF(OR(B13="",C13="",D13="",E13=""),"Faltam elementos do documento",IF(AND(B13&lt;&gt;"Candidatura",NOT(COUNTIFS(Intervencoes!$A$7:$A$26,B13,Intervencoes!$B$7:$B$26,"&lt;&gt;")=1)),"Rever âmbito do documento","Indexado; prova a confirmar")))</f>
        <v/>
      </c>
    </row>
    <row r="14" spans="1:10" ht="34.950000000000003" customHeight="1">
      <c r="A14" s="8" t="s">
        <v>490</v>
      </c>
      <c r="B14" s="7"/>
      <c r="C14" s="7"/>
      <c r="D14" s="7"/>
      <c r="E14" s="7"/>
      <c r="F14" s="10"/>
      <c r="G14" s="7"/>
      <c r="H14" s="7"/>
      <c r="I14" s="7"/>
      <c r="J14" s="8" t="str">
        <f>IF(COUNTA(B14:I14)=0,"",IF(OR(B14="",C14="",D14="",E14=""),"Faltam elementos do documento",IF(AND(B14&lt;&gt;"Candidatura",NOT(COUNTIFS(Intervencoes!$A$7:$A$26,B14,Intervencoes!$B$7:$B$26,"&lt;&gt;")=1)),"Rever âmbito do documento","Indexado; prova a confirmar")))</f>
        <v/>
      </c>
    </row>
    <row r="15" spans="1:10" ht="34.950000000000003" customHeight="1">
      <c r="A15" s="8" t="s">
        <v>491</v>
      </c>
      <c r="B15" s="7"/>
      <c r="C15" s="7"/>
      <c r="D15" s="7"/>
      <c r="E15" s="7"/>
      <c r="F15" s="10"/>
      <c r="G15" s="7"/>
      <c r="H15" s="7"/>
      <c r="I15" s="7"/>
      <c r="J15" s="8" t="str">
        <f>IF(COUNTA(B15:I15)=0,"",IF(OR(B15="",C15="",D15="",E15=""),"Faltam elementos do documento",IF(AND(B15&lt;&gt;"Candidatura",NOT(COUNTIFS(Intervencoes!$A$7:$A$26,B15,Intervencoes!$B$7:$B$26,"&lt;&gt;")=1)),"Rever âmbito do documento","Indexado; prova a confirmar")))</f>
        <v/>
      </c>
    </row>
    <row r="16" spans="1:10" ht="34.950000000000003" customHeight="1">
      <c r="A16" s="8" t="s">
        <v>492</v>
      </c>
      <c r="B16" s="7"/>
      <c r="C16" s="7"/>
      <c r="D16" s="7"/>
      <c r="E16" s="7"/>
      <c r="F16" s="10"/>
      <c r="G16" s="7"/>
      <c r="H16" s="7"/>
      <c r="I16" s="7"/>
      <c r="J16" s="8" t="str">
        <f>IF(COUNTA(B16:I16)=0,"",IF(OR(B16="",C16="",D16="",E16=""),"Faltam elementos do documento",IF(AND(B16&lt;&gt;"Candidatura",NOT(COUNTIFS(Intervencoes!$A$7:$A$26,B16,Intervencoes!$B$7:$B$26,"&lt;&gt;")=1)),"Rever âmbito do documento","Indexado; prova a confirmar")))</f>
        <v/>
      </c>
    </row>
    <row r="17" spans="1:10" ht="34.950000000000003" customHeight="1">
      <c r="A17" s="8" t="s">
        <v>493</v>
      </c>
      <c r="B17" s="7"/>
      <c r="C17" s="7"/>
      <c r="D17" s="7"/>
      <c r="E17" s="7"/>
      <c r="F17" s="10"/>
      <c r="G17" s="7"/>
      <c r="H17" s="7"/>
      <c r="I17" s="7"/>
      <c r="J17" s="8" t="str">
        <f>IF(COUNTA(B17:I17)=0,"",IF(OR(B17="",C17="",D17="",E17=""),"Faltam elementos do documento",IF(AND(B17&lt;&gt;"Candidatura",NOT(COUNTIFS(Intervencoes!$A$7:$A$26,B17,Intervencoes!$B$7:$B$26,"&lt;&gt;")=1)),"Rever âmbito do documento","Indexado; prova a confirmar")))</f>
        <v/>
      </c>
    </row>
    <row r="18" spans="1:10" ht="34.950000000000003" customHeight="1">
      <c r="A18" s="8" t="s">
        <v>494</v>
      </c>
      <c r="B18" s="7"/>
      <c r="C18" s="7"/>
      <c r="D18" s="7"/>
      <c r="E18" s="7"/>
      <c r="F18" s="10"/>
      <c r="G18" s="7"/>
      <c r="H18" s="7"/>
      <c r="I18" s="7"/>
      <c r="J18" s="8" t="str">
        <f>IF(COUNTA(B18:I18)=0,"",IF(OR(B18="",C18="",D18="",E18=""),"Faltam elementos do documento",IF(AND(B18&lt;&gt;"Candidatura",NOT(COUNTIFS(Intervencoes!$A$7:$A$26,B18,Intervencoes!$B$7:$B$26,"&lt;&gt;")=1)),"Rever âmbito do documento","Indexado; prova a confirmar")))</f>
        <v/>
      </c>
    </row>
    <row r="19" spans="1:10" ht="34.950000000000003" customHeight="1">
      <c r="A19" s="8" t="s">
        <v>495</v>
      </c>
      <c r="B19" s="7"/>
      <c r="C19" s="7"/>
      <c r="D19" s="7"/>
      <c r="E19" s="7"/>
      <c r="F19" s="10"/>
      <c r="G19" s="7"/>
      <c r="H19" s="7"/>
      <c r="I19" s="7"/>
      <c r="J19" s="8" t="str">
        <f>IF(COUNTA(B19:I19)=0,"",IF(OR(B19="",C19="",D19="",E19=""),"Faltam elementos do documento",IF(AND(B19&lt;&gt;"Candidatura",NOT(COUNTIFS(Intervencoes!$A$7:$A$26,B19,Intervencoes!$B$7:$B$26,"&lt;&gt;")=1)),"Rever âmbito do documento","Indexado; prova a confirmar")))</f>
        <v/>
      </c>
    </row>
    <row r="20" spans="1:10" ht="34.950000000000003" customHeight="1">
      <c r="A20" s="8" t="s">
        <v>496</v>
      </c>
      <c r="B20" s="7"/>
      <c r="C20" s="7"/>
      <c r="D20" s="7"/>
      <c r="E20" s="7"/>
      <c r="F20" s="10"/>
      <c r="G20" s="7"/>
      <c r="H20" s="7"/>
      <c r="I20" s="7"/>
      <c r="J20" s="8" t="str">
        <f>IF(COUNTA(B20:I20)=0,"",IF(OR(B20="",C20="",D20="",E20=""),"Faltam elementos do documento",IF(AND(B20&lt;&gt;"Candidatura",NOT(COUNTIFS(Intervencoes!$A$7:$A$26,B20,Intervencoes!$B$7:$B$26,"&lt;&gt;")=1)),"Rever âmbito do documento","Indexado; prova a confirmar")))</f>
        <v/>
      </c>
    </row>
    <row r="21" spans="1:10" ht="34.950000000000003" customHeight="1">
      <c r="A21" s="8" t="s">
        <v>497</v>
      </c>
      <c r="B21" s="7"/>
      <c r="C21" s="7"/>
      <c r="D21" s="7"/>
      <c r="E21" s="7"/>
      <c r="F21" s="10"/>
      <c r="G21" s="7"/>
      <c r="H21" s="7"/>
      <c r="I21" s="7"/>
      <c r="J21" s="8" t="str">
        <f>IF(COUNTA(B21:I21)=0,"",IF(OR(B21="",C21="",D21="",E21=""),"Faltam elementos do documento",IF(AND(B21&lt;&gt;"Candidatura",NOT(COUNTIFS(Intervencoes!$A$7:$A$26,B21,Intervencoes!$B$7:$B$26,"&lt;&gt;")=1)),"Rever âmbito do documento","Indexado; prova a confirmar")))</f>
        <v/>
      </c>
    </row>
    <row r="22" spans="1:10" ht="34.950000000000003" customHeight="1">
      <c r="A22" s="8" t="s">
        <v>498</v>
      </c>
      <c r="B22" s="7"/>
      <c r="C22" s="7"/>
      <c r="D22" s="7"/>
      <c r="E22" s="7"/>
      <c r="F22" s="10"/>
      <c r="G22" s="7"/>
      <c r="H22" s="7"/>
      <c r="I22" s="7"/>
      <c r="J22" s="8" t="str">
        <f>IF(COUNTA(B22:I22)=0,"",IF(OR(B22="",C22="",D22="",E22=""),"Faltam elementos do documento",IF(AND(B22&lt;&gt;"Candidatura",NOT(COUNTIFS(Intervencoes!$A$7:$A$26,B22,Intervencoes!$B$7:$B$26,"&lt;&gt;")=1)),"Rever âmbito do documento","Indexado; prova a confirmar")))</f>
        <v/>
      </c>
    </row>
    <row r="23" spans="1:10" ht="34.950000000000003" customHeight="1">
      <c r="A23" s="8" t="s">
        <v>499</v>
      </c>
      <c r="B23" s="7"/>
      <c r="C23" s="7"/>
      <c r="D23" s="7"/>
      <c r="E23" s="7"/>
      <c r="F23" s="10"/>
      <c r="G23" s="7"/>
      <c r="H23" s="7"/>
      <c r="I23" s="7"/>
      <c r="J23" s="8" t="str">
        <f>IF(COUNTA(B23:I23)=0,"",IF(OR(B23="",C23="",D23="",E23=""),"Faltam elementos do documento",IF(AND(B23&lt;&gt;"Candidatura",NOT(COUNTIFS(Intervencoes!$A$7:$A$26,B23,Intervencoes!$B$7:$B$26,"&lt;&gt;")=1)),"Rever âmbito do documento","Indexado; prova a confirmar")))</f>
        <v/>
      </c>
    </row>
    <row r="24" spans="1:10" ht="34.950000000000003" customHeight="1">
      <c r="A24" s="8" t="s">
        <v>500</v>
      </c>
      <c r="B24" s="7"/>
      <c r="C24" s="7"/>
      <c r="D24" s="7"/>
      <c r="E24" s="7"/>
      <c r="F24" s="10"/>
      <c r="G24" s="7"/>
      <c r="H24" s="7"/>
      <c r="I24" s="7"/>
      <c r="J24" s="8" t="str">
        <f>IF(COUNTA(B24:I24)=0,"",IF(OR(B24="",C24="",D24="",E24=""),"Faltam elementos do documento",IF(AND(B24&lt;&gt;"Candidatura",NOT(COUNTIFS(Intervencoes!$A$7:$A$26,B24,Intervencoes!$B$7:$B$26,"&lt;&gt;")=1)),"Rever âmbito do documento","Indexado; prova a confirmar")))</f>
        <v/>
      </c>
    </row>
    <row r="25" spans="1:10" ht="34.950000000000003" customHeight="1">
      <c r="A25" s="8" t="s">
        <v>501</v>
      </c>
      <c r="B25" s="7"/>
      <c r="C25" s="7"/>
      <c r="D25" s="7"/>
      <c r="E25" s="7"/>
      <c r="F25" s="10"/>
      <c r="G25" s="7"/>
      <c r="H25" s="7"/>
      <c r="I25" s="7"/>
      <c r="J25" s="8" t="str">
        <f>IF(COUNTA(B25:I25)=0,"",IF(OR(B25="",C25="",D25="",E25=""),"Faltam elementos do documento",IF(AND(B25&lt;&gt;"Candidatura",NOT(COUNTIFS(Intervencoes!$A$7:$A$26,B25,Intervencoes!$B$7:$B$26,"&lt;&gt;")=1)),"Rever âmbito do documento","Indexado; prova a confirmar")))</f>
        <v/>
      </c>
    </row>
    <row r="26" spans="1:10" ht="34.950000000000003" customHeight="1">
      <c r="A26" s="8" t="s">
        <v>502</v>
      </c>
      <c r="B26" s="7"/>
      <c r="C26" s="7"/>
      <c r="D26" s="7"/>
      <c r="E26" s="7"/>
      <c r="F26" s="10"/>
      <c r="G26" s="7"/>
      <c r="H26" s="7"/>
      <c r="I26" s="7"/>
      <c r="J26" s="8" t="str">
        <f>IF(COUNTA(B26:I26)=0,"",IF(OR(B26="",C26="",D26="",E26=""),"Faltam elementos do documento",IF(AND(B26&lt;&gt;"Candidatura",NOT(COUNTIFS(Intervencoes!$A$7:$A$26,B26,Intervencoes!$B$7:$B$26,"&lt;&gt;")=1)),"Rever âmbito do documento","Indexado; prova a confirmar")))</f>
        <v/>
      </c>
    </row>
    <row r="27" spans="1:10" ht="34.950000000000003" customHeight="1">
      <c r="A27" s="8" t="s">
        <v>503</v>
      </c>
      <c r="B27" s="7"/>
      <c r="C27" s="7"/>
      <c r="D27" s="7"/>
      <c r="E27" s="7"/>
      <c r="F27" s="10"/>
      <c r="G27" s="7"/>
      <c r="H27" s="7"/>
      <c r="I27" s="7"/>
      <c r="J27" s="8" t="str">
        <f>IF(COUNTA(B27:I27)=0,"",IF(OR(B27="",C27="",D27="",E27=""),"Faltam elementos do documento",IF(AND(B27&lt;&gt;"Candidatura",NOT(COUNTIFS(Intervencoes!$A$7:$A$26,B27,Intervencoes!$B$7:$B$26,"&lt;&gt;")=1)),"Rever âmbito do documento","Indexado; prova a confirmar")))</f>
        <v/>
      </c>
    </row>
    <row r="28" spans="1:10" ht="34.950000000000003" customHeight="1">
      <c r="A28" s="8" t="s">
        <v>504</v>
      </c>
      <c r="B28" s="7"/>
      <c r="C28" s="7"/>
      <c r="D28" s="7"/>
      <c r="E28" s="7"/>
      <c r="F28" s="10"/>
      <c r="G28" s="7"/>
      <c r="H28" s="7"/>
      <c r="I28" s="7"/>
      <c r="J28" s="8" t="str">
        <f>IF(COUNTA(B28:I28)=0,"",IF(OR(B28="",C28="",D28="",E28=""),"Faltam elementos do documento",IF(AND(B28&lt;&gt;"Candidatura",NOT(COUNTIFS(Intervencoes!$A$7:$A$26,B28,Intervencoes!$B$7:$B$26,"&lt;&gt;")=1)),"Rever âmbito do documento","Indexado; prova a confirmar")))</f>
        <v/>
      </c>
    </row>
    <row r="29" spans="1:10" ht="34.950000000000003" customHeight="1">
      <c r="A29" s="8" t="s">
        <v>505</v>
      </c>
      <c r="B29" s="7"/>
      <c r="C29" s="7"/>
      <c r="D29" s="7"/>
      <c r="E29" s="7"/>
      <c r="F29" s="10"/>
      <c r="G29" s="7"/>
      <c r="H29" s="7"/>
      <c r="I29" s="7"/>
      <c r="J29" s="8" t="str">
        <f>IF(COUNTA(B29:I29)=0,"",IF(OR(B29="",C29="",D29="",E29=""),"Faltam elementos do documento",IF(AND(B29&lt;&gt;"Candidatura",NOT(COUNTIFS(Intervencoes!$A$7:$A$26,B29,Intervencoes!$B$7:$B$26,"&lt;&gt;")=1)),"Rever âmbito do documento","Indexado; prova a confirmar")))</f>
        <v/>
      </c>
    </row>
    <row r="30" spans="1:10" ht="34.950000000000003" customHeight="1">
      <c r="A30" s="8" t="s">
        <v>506</v>
      </c>
      <c r="B30" s="7"/>
      <c r="C30" s="7"/>
      <c r="D30" s="7"/>
      <c r="E30" s="7"/>
      <c r="F30" s="10"/>
      <c r="G30" s="7"/>
      <c r="H30" s="7"/>
      <c r="I30" s="7"/>
      <c r="J30" s="8" t="str">
        <f>IF(COUNTA(B30:I30)=0,"",IF(OR(B30="",C30="",D30="",E30=""),"Faltam elementos do documento",IF(AND(B30&lt;&gt;"Candidatura",NOT(COUNTIFS(Intervencoes!$A$7:$A$26,B30,Intervencoes!$B$7:$B$26,"&lt;&gt;")=1)),"Rever âmbito do documento","Indexado; prova a confirmar")))</f>
        <v/>
      </c>
    </row>
    <row r="31" spans="1:10" ht="34.950000000000003" customHeight="1">
      <c r="A31" s="8" t="s">
        <v>507</v>
      </c>
      <c r="B31" s="7"/>
      <c r="C31" s="7"/>
      <c r="D31" s="7"/>
      <c r="E31" s="7"/>
      <c r="F31" s="10"/>
      <c r="G31" s="7"/>
      <c r="H31" s="7"/>
      <c r="I31" s="7"/>
      <c r="J31" s="8" t="str">
        <f>IF(COUNTA(B31:I31)=0,"",IF(OR(B31="",C31="",D31="",E31=""),"Faltam elementos do documento",IF(AND(B31&lt;&gt;"Candidatura",NOT(COUNTIFS(Intervencoes!$A$7:$A$26,B31,Intervencoes!$B$7:$B$26,"&lt;&gt;")=1)),"Rever âmbito do documento","Indexado; prova a confirmar")))</f>
        <v/>
      </c>
    </row>
    <row r="32" spans="1:10" ht="34.950000000000003" customHeight="1">
      <c r="A32" s="8" t="s">
        <v>508</v>
      </c>
      <c r="B32" s="7"/>
      <c r="C32" s="7"/>
      <c r="D32" s="7"/>
      <c r="E32" s="7"/>
      <c r="F32" s="10"/>
      <c r="G32" s="7"/>
      <c r="H32" s="7"/>
      <c r="I32" s="7"/>
      <c r="J32" s="8" t="str">
        <f>IF(COUNTA(B32:I32)=0,"",IF(OR(B32="",C32="",D32="",E32=""),"Faltam elementos do documento",IF(AND(B32&lt;&gt;"Candidatura",NOT(COUNTIFS(Intervencoes!$A$7:$A$26,B32,Intervencoes!$B$7:$B$26,"&lt;&gt;")=1)),"Rever âmbito do documento","Indexado; prova a confirmar")))</f>
        <v/>
      </c>
    </row>
    <row r="33" spans="1:10" ht="34.950000000000003" customHeight="1">
      <c r="A33" s="8" t="s">
        <v>509</v>
      </c>
      <c r="B33" s="7"/>
      <c r="C33" s="7"/>
      <c r="D33" s="7"/>
      <c r="E33" s="7"/>
      <c r="F33" s="10"/>
      <c r="G33" s="7"/>
      <c r="H33" s="7"/>
      <c r="I33" s="7"/>
      <c r="J33" s="8" t="str">
        <f>IF(COUNTA(B33:I33)=0,"",IF(OR(B33="",C33="",D33="",E33=""),"Faltam elementos do documento",IF(AND(B33&lt;&gt;"Candidatura",NOT(COUNTIFS(Intervencoes!$A$7:$A$26,B33,Intervencoes!$B$7:$B$26,"&lt;&gt;")=1)),"Rever âmbito do documento","Indexado; prova a confirmar")))</f>
        <v/>
      </c>
    </row>
    <row r="34" spans="1:10" ht="34.950000000000003" customHeight="1">
      <c r="A34" s="8" t="s">
        <v>510</v>
      </c>
      <c r="B34" s="7"/>
      <c r="C34" s="7"/>
      <c r="D34" s="7"/>
      <c r="E34" s="7"/>
      <c r="F34" s="10"/>
      <c r="G34" s="7"/>
      <c r="H34" s="7"/>
      <c r="I34" s="7"/>
      <c r="J34" s="8" t="str">
        <f>IF(COUNTA(B34:I34)=0,"",IF(OR(B34="",C34="",D34="",E34=""),"Faltam elementos do documento",IF(AND(B34&lt;&gt;"Candidatura",NOT(COUNTIFS(Intervencoes!$A$7:$A$26,B34,Intervencoes!$B$7:$B$26,"&lt;&gt;")=1)),"Rever âmbito do documento","Indexado; prova a confirmar")))</f>
        <v/>
      </c>
    </row>
    <row r="35" spans="1:10" ht="34.950000000000003" customHeight="1">
      <c r="A35" s="8" t="s">
        <v>511</v>
      </c>
      <c r="B35" s="7"/>
      <c r="C35" s="7"/>
      <c r="D35" s="7"/>
      <c r="E35" s="7"/>
      <c r="F35" s="10"/>
      <c r="G35" s="7"/>
      <c r="H35" s="7"/>
      <c r="I35" s="7"/>
      <c r="J35" s="8" t="str">
        <f>IF(COUNTA(B35:I35)=0,"",IF(OR(B35="",C35="",D35="",E35=""),"Faltam elementos do documento",IF(AND(B35&lt;&gt;"Candidatura",NOT(COUNTIFS(Intervencoes!$A$7:$A$26,B35,Intervencoes!$B$7:$B$26,"&lt;&gt;")=1)),"Rever âmbito do documento","Indexado; prova a confirmar")))</f>
        <v/>
      </c>
    </row>
    <row r="36" spans="1:10" ht="34.950000000000003" customHeight="1">
      <c r="A36" s="8" t="s">
        <v>512</v>
      </c>
      <c r="B36" s="7"/>
      <c r="C36" s="7"/>
      <c r="D36" s="7"/>
      <c r="E36" s="7"/>
      <c r="F36" s="10"/>
      <c r="G36" s="7"/>
      <c r="H36" s="7"/>
      <c r="I36" s="7"/>
      <c r="J36" s="8" t="str">
        <f>IF(COUNTA(B36:I36)=0,"",IF(OR(B36="",C36="",D36="",E36=""),"Faltam elementos do documento",IF(AND(B36&lt;&gt;"Candidatura",NOT(COUNTIFS(Intervencoes!$A$7:$A$26,B36,Intervencoes!$B$7:$B$26,"&lt;&gt;")=1)),"Rever âmbito do documento","Indexado; prova a confirmar")))</f>
        <v/>
      </c>
    </row>
    <row r="37" spans="1:10" ht="34.950000000000003" customHeight="1">
      <c r="A37" s="8" t="s">
        <v>513</v>
      </c>
      <c r="B37" s="7"/>
      <c r="C37" s="7"/>
      <c r="D37" s="7"/>
      <c r="E37" s="7"/>
      <c r="F37" s="10"/>
      <c r="G37" s="7"/>
      <c r="H37" s="7"/>
      <c r="I37" s="7"/>
      <c r="J37" s="8" t="str">
        <f>IF(COUNTA(B37:I37)=0,"",IF(OR(B37="",C37="",D37="",E37=""),"Faltam elementos do documento",IF(AND(B37&lt;&gt;"Candidatura",NOT(COUNTIFS(Intervencoes!$A$7:$A$26,B37,Intervencoes!$B$7:$B$26,"&lt;&gt;")=1)),"Rever âmbito do documento","Indexado; prova a confirmar")))</f>
        <v/>
      </c>
    </row>
    <row r="38" spans="1:10" ht="34.950000000000003" customHeight="1">
      <c r="A38" s="8" t="s">
        <v>514</v>
      </c>
      <c r="B38" s="7"/>
      <c r="C38" s="7"/>
      <c r="D38" s="7"/>
      <c r="E38" s="7"/>
      <c r="F38" s="10"/>
      <c r="G38" s="7"/>
      <c r="H38" s="7"/>
      <c r="I38" s="7"/>
      <c r="J38" s="8" t="str">
        <f>IF(COUNTA(B38:I38)=0,"",IF(OR(B38="",C38="",D38="",E38=""),"Faltam elementos do documento",IF(AND(B38&lt;&gt;"Candidatura",NOT(COUNTIFS(Intervencoes!$A$7:$A$26,B38,Intervencoes!$B$7:$B$26,"&lt;&gt;")=1)),"Rever âmbito do documento","Indexado; prova a confirmar")))</f>
        <v/>
      </c>
    </row>
    <row r="39" spans="1:10" ht="34.950000000000003" customHeight="1">
      <c r="A39" s="8" t="s">
        <v>515</v>
      </c>
      <c r="B39" s="7"/>
      <c r="C39" s="7"/>
      <c r="D39" s="7"/>
      <c r="E39" s="7"/>
      <c r="F39" s="10"/>
      <c r="G39" s="7"/>
      <c r="H39" s="7"/>
      <c r="I39" s="7"/>
      <c r="J39" s="8" t="str">
        <f>IF(COUNTA(B39:I39)=0,"",IF(OR(B39="",C39="",D39="",E39=""),"Faltam elementos do documento",IF(AND(B39&lt;&gt;"Candidatura",NOT(COUNTIFS(Intervencoes!$A$7:$A$26,B39,Intervencoes!$B$7:$B$26,"&lt;&gt;")=1)),"Rever âmbito do documento","Indexado; prova a confirmar")))</f>
        <v/>
      </c>
    </row>
    <row r="40" spans="1:10" ht="34.950000000000003" customHeight="1">
      <c r="A40" s="8" t="s">
        <v>516</v>
      </c>
      <c r="B40" s="7"/>
      <c r="C40" s="7"/>
      <c r="D40" s="7"/>
      <c r="E40" s="7"/>
      <c r="F40" s="10"/>
      <c r="G40" s="7"/>
      <c r="H40" s="7"/>
      <c r="I40" s="7"/>
      <c r="J40" s="8" t="str">
        <f>IF(COUNTA(B40:I40)=0,"",IF(OR(B40="",C40="",D40="",E40=""),"Faltam elementos do documento",IF(AND(B40&lt;&gt;"Candidatura",NOT(COUNTIFS(Intervencoes!$A$7:$A$26,B40,Intervencoes!$B$7:$B$26,"&lt;&gt;")=1)),"Rever âmbito do documento","Indexado; prova a confirmar")))</f>
        <v/>
      </c>
    </row>
    <row r="41" spans="1:10" ht="34.950000000000003" customHeight="1">
      <c r="A41" s="8" t="s">
        <v>517</v>
      </c>
      <c r="B41" s="7"/>
      <c r="C41" s="7"/>
      <c r="D41" s="7"/>
      <c r="E41" s="7"/>
      <c r="F41" s="10"/>
      <c r="G41" s="7"/>
      <c r="H41" s="7"/>
      <c r="I41" s="7"/>
      <c r="J41" s="8" t="str">
        <f>IF(COUNTA(B41:I41)=0,"",IF(OR(B41="",C41="",D41="",E41=""),"Faltam elementos do documento",IF(AND(B41&lt;&gt;"Candidatura",NOT(COUNTIFS(Intervencoes!$A$7:$A$26,B41,Intervencoes!$B$7:$B$26,"&lt;&gt;")=1)),"Rever âmbito do documento","Indexado; prova a confirmar")))</f>
        <v/>
      </c>
    </row>
    <row r="42" spans="1:10" ht="34.950000000000003" customHeight="1">
      <c r="A42" s="8" t="s">
        <v>518</v>
      </c>
      <c r="B42" s="7"/>
      <c r="C42" s="7"/>
      <c r="D42" s="7"/>
      <c r="E42" s="7"/>
      <c r="F42" s="10"/>
      <c r="G42" s="7"/>
      <c r="H42" s="7"/>
      <c r="I42" s="7"/>
      <c r="J42" s="8" t="str">
        <f>IF(COUNTA(B42:I42)=0,"",IF(OR(B42="",C42="",D42="",E42=""),"Faltam elementos do documento",IF(AND(B42&lt;&gt;"Candidatura",NOT(COUNTIFS(Intervencoes!$A$7:$A$26,B42,Intervencoes!$B$7:$B$26,"&lt;&gt;")=1)),"Rever âmbito do documento","Indexado; prova a confirmar")))</f>
        <v/>
      </c>
    </row>
    <row r="43" spans="1:10" ht="34.950000000000003" customHeight="1">
      <c r="A43" s="8" t="s">
        <v>519</v>
      </c>
      <c r="B43" s="7"/>
      <c r="C43" s="7"/>
      <c r="D43" s="7"/>
      <c r="E43" s="7"/>
      <c r="F43" s="10"/>
      <c r="G43" s="7"/>
      <c r="H43" s="7"/>
      <c r="I43" s="7"/>
      <c r="J43" s="8" t="str">
        <f>IF(COUNTA(B43:I43)=0,"",IF(OR(B43="",C43="",D43="",E43=""),"Faltam elementos do documento",IF(AND(B43&lt;&gt;"Candidatura",NOT(COUNTIFS(Intervencoes!$A$7:$A$26,B43,Intervencoes!$B$7:$B$26,"&lt;&gt;")=1)),"Rever âmbito do documento","Indexado; prova a confirmar")))</f>
        <v/>
      </c>
    </row>
    <row r="44" spans="1:10" ht="34.950000000000003" customHeight="1">
      <c r="A44" s="8" t="s">
        <v>520</v>
      </c>
      <c r="B44" s="7"/>
      <c r="C44" s="7"/>
      <c r="D44" s="7"/>
      <c r="E44" s="7"/>
      <c r="F44" s="10"/>
      <c r="G44" s="7"/>
      <c r="H44" s="7"/>
      <c r="I44" s="7"/>
      <c r="J44" s="8" t="str">
        <f>IF(COUNTA(B44:I44)=0,"",IF(OR(B44="",C44="",D44="",E44=""),"Faltam elementos do documento",IF(AND(B44&lt;&gt;"Candidatura",NOT(COUNTIFS(Intervencoes!$A$7:$A$26,B44,Intervencoes!$B$7:$B$26,"&lt;&gt;")=1)),"Rever âmbito do documento","Indexado; prova a confirmar")))</f>
        <v/>
      </c>
    </row>
    <row r="45" spans="1:10" ht="34.950000000000003" customHeight="1">
      <c r="A45" s="8" t="s">
        <v>521</v>
      </c>
      <c r="B45" s="7"/>
      <c r="C45" s="7"/>
      <c r="D45" s="7"/>
      <c r="E45" s="7"/>
      <c r="F45" s="10"/>
      <c r="G45" s="7"/>
      <c r="H45" s="7"/>
      <c r="I45" s="7"/>
      <c r="J45" s="8" t="str">
        <f>IF(COUNTA(B45:I45)=0,"",IF(OR(B45="",C45="",D45="",E45=""),"Faltam elementos do documento",IF(AND(B45&lt;&gt;"Candidatura",NOT(COUNTIFS(Intervencoes!$A$7:$A$26,B45,Intervencoes!$B$7:$B$26,"&lt;&gt;")=1)),"Rever âmbito do documento","Indexado; prova a confirmar")))</f>
        <v/>
      </c>
    </row>
    <row r="46" spans="1:10" ht="34.950000000000003" customHeight="1">
      <c r="A46" s="8" t="s">
        <v>522</v>
      </c>
      <c r="B46" s="7"/>
      <c r="C46" s="7"/>
      <c r="D46" s="7"/>
      <c r="E46" s="7"/>
      <c r="F46" s="10"/>
      <c r="G46" s="7"/>
      <c r="H46" s="7"/>
      <c r="I46" s="7"/>
      <c r="J46" s="8" t="str">
        <f>IF(COUNTA(B46:I46)=0,"",IF(OR(B46="",C46="",D46="",E46=""),"Faltam elementos do documento",IF(AND(B46&lt;&gt;"Candidatura",NOT(COUNTIFS(Intervencoes!$A$7:$A$26,B46,Intervencoes!$B$7:$B$26,"&lt;&gt;")=1)),"Rever âmbito do documento","Indexado; prova a confirmar")))</f>
        <v/>
      </c>
    </row>
    <row r="47" spans="1:10" ht="34.950000000000003" customHeight="1">
      <c r="A47" s="8" t="s">
        <v>523</v>
      </c>
      <c r="B47" s="7"/>
      <c r="C47" s="7"/>
      <c r="D47" s="7"/>
      <c r="E47" s="7"/>
      <c r="F47" s="10"/>
      <c r="G47" s="7"/>
      <c r="H47" s="7"/>
      <c r="I47" s="7"/>
      <c r="J47" s="8" t="str">
        <f>IF(COUNTA(B47:I47)=0,"",IF(OR(B47="",C47="",D47="",E47=""),"Faltam elementos do documento",IF(AND(B47&lt;&gt;"Candidatura",NOT(COUNTIFS(Intervencoes!$A$7:$A$26,B47,Intervencoes!$B$7:$B$26,"&lt;&gt;")=1)),"Rever âmbito do documento","Indexado; prova a confirmar")))</f>
        <v/>
      </c>
    </row>
    <row r="48" spans="1:10" ht="34.950000000000003" customHeight="1">
      <c r="A48" s="8" t="s">
        <v>524</v>
      </c>
      <c r="B48" s="7"/>
      <c r="C48" s="7"/>
      <c r="D48" s="7"/>
      <c r="E48" s="7"/>
      <c r="F48" s="10"/>
      <c r="G48" s="7"/>
      <c r="H48" s="7"/>
      <c r="I48" s="7"/>
      <c r="J48" s="8" t="str">
        <f>IF(COUNTA(B48:I48)=0,"",IF(OR(B48="",C48="",D48="",E48=""),"Faltam elementos do documento",IF(AND(B48&lt;&gt;"Candidatura",NOT(COUNTIFS(Intervencoes!$A$7:$A$26,B48,Intervencoes!$B$7:$B$26,"&lt;&gt;")=1)),"Rever âmbito do documento","Indexado; prova a confirmar")))</f>
        <v/>
      </c>
    </row>
    <row r="49" spans="1:10" ht="34.950000000000003" customHeight="1">
      <c r="A49" s="8" t="s">
        <v>525</v>
      </c>
      <c r="B49" s="7"/>
      <c r="C49" s="7"/>
      <c r="D49" s="7"/>
      <c r="E49" s="7"/>
      <c r="F49" s="10"/>
      <c r="G49" s="7"/>
      <c r="H49" s="7"/>
      <c r="I49" s="7"/>
      <c r="J49" s="8" t="str">
        <f>IF(COUNTA(B49:I49)=0,"",IF(OR(B49="",C49="",D49="",E49=""),"Faltam elementos do documento",IF(AND(B49&lt;&gt;"Candidatura",NOT(COUNTIFS(Intervencoes!$A$7:$A$26,B49,Intervencoes!$B$7:$B$26,"&lt;&gt;")=1)),"Rever âmbito do documento","Indexado; prova a confirmar")))</f>
        <v/>
      </c>
    </row>
    <row r="50" spans="1:10" ht="34.950000000000003" customHeight="1">
      <c r="A50" s="8" t="s">
        <v>526</v>
      </c>
      <c r="B50" s="7"/>
      <c r="C50" s="7"/>
      <c r="D50" s="7"/>
      <c r="E50" s="7"/>
      <c r="F50" s="10"/>
      <c r="G50" s="7"/>
      <c r="H50" s="7"/>
      <c r="I50" s="7"/>
      <c r="J50" s="8" t="str">
        <f>IF(COUNTA(B50:I50)=0,"",IF(OR(B50="",C50="",D50="",E50=""),"Faltam elementos do documento",IF(AND(B50&lt;&gt;"Candidatura",NOT(COUNTIFS(Intervencoes!$A$7:$A$26,B50,Intervencoes!$B$7:$B$26,"&lt;&gt;")=1)),"Rever âmbito do documento","Indexado; prova a confirmar")))</f>
        <v/>
      </c>
    </row>
    <row r="51" spans="1:10" ht="34.950000000000003" customHeight="1">
      <c r="A51" s="8" t="s">
        <v>527</v>
      </c>
      <c r="B51" s="7"/>
      <c r="C51" s="7"/>
      <c r="D51" s="7"/>
      <c r="E51" s="7"/>
      <c r="F51" s="10"/>
      <c r="G51" s="7"/>
      <c r="H51" s="7"/>
      <c r="I51" s="7"/>
      <c r="J51" s="8" t="str">
        <f>IF(COUNTA(B51:I51)=0,"",IF(OR(B51="",C51="",D51="",E51=""),"Faltam elementos do documento",IF(AND(B51&lt;&gt;"Candidatura",NOT(COUNTIFS(Intervencoes!$A$7:$A$26,B51,Intervencoes!$B$7:$B$26,"&lt;&gt;")=1)),"Rever âmbito do documento","Indexado; prova a confirmar")))</f>
        <v/>
      </c>
    </row>
    <row r="52" spans="1:10" ht="34.950000000000003" customHeight="1">
      <c r="A52" s="8" t="s">
        <v>528</v>
      </c>
      <c r="B52" s="7"/>
      <c r="C52" s="7"/>
      <c r="D52" s="7"/>
      <c r="E52" s="7"/>
      <c r="F52" s="10"/>
      <c r="G52" s="7"/>
      <c r="H52" s="7"/>
      <c r="I52" s="7"/>
      <c r="J52" s="8" t="str">
        <f>IF(COUNTA(B52:I52)=0,"",IF(OR(B52="",C52="",D52="",E52=""),"Faltam elementos do documento",IF(AND(B52&lt;&gt;"Candidatura",NOT(COUNTIFS(Intervencoes!$A$7:$A$26,B52,Intervencoes!$B$7:$B$26,"&lt;&gt;")=1)),"Rever âmbito do documento","Indexado; prova a confirmar")))</f>
        <v/>
      </c>
    </row>
    <row r="53" spans="1:10" ht="34.950000000000003" customHeight="1">
      <c r="A53" s="8" t="s">
        <v>529</v>
      </c>
      <c r="B53" s="7"/>
      <c r="C53" s="7"/>
      <c r="D53" s="7"/>
      <c r="E53" s="7"/>
      <c r="F53" s="10"/>
      <c r="G53" s="7"/>
      <c r="H53" s="7"/>
      <c r="I53" s="7"/>
      <c r="J53" s="8" t="str">
        <f>IF(COUNTA(B53:I53)=0,"",IF(OR(B53="",C53="",D53="",E53=""),"Faltam elementos do documento",IF(AND(B53&lt;&gt;"Candidatura",NOT(COUNTIFS(Intervencoes!$A$7:$A$26,B53,Intervencoes!$B$7:$B$26,"&lt;&gt;")=1)),"Rever âmbito do documento","Indexado; prova a confirmar")))</f>
        <v/>
      </c>
    </row>
    <row r="54" spans="1:10" ht="34.950000000000003" customHeight="1">
      <c r="A54" s="8" t="s">
        <v>530</v>
      </c>
      <c r="B54" s="7"/>
      <c r="C54" s="7"/>
      <c r="D54" s="7"/>
      <c r="E54" s="7"/>
      <c r="F54" s="10"/>
      <c r="G54" s="7"/>
      <c r="H54" s="7"/>
      <c r="I54" s="7"/>
      <c r="J54" s="8" t="str">
        <f>IF(COUNTA(B54:I54)=0,"",IF(OR(B54="",C54="",D54="",E54=""),"Faltam elementos do documento",IF(AND(B54&lt;&gt;"Candidatura",NOT(COUNTIFS(Intervencoes!$A$7:$A$26,B54,Intervencoes!$B$7:$B$26,"&lt;&gt;")=1)),"Rever âmbito do documento","Indexado; prova a confirmar")))</f>
        <v/>
      </c>
    </row>
    <row r="55" spans="1:10" ht="34.950000000000003" customHeight="1">
      <c r="A55" s="8" t="s">
        <v>531</v>
      </c>
      <c r="B55" s="7"/>
      <c r="C55" s="7"/>
      <c r="D55" s="7"/>
      <c r="E55" s="7"/>
      <c r="F55" s="10"/>
      <c r="G55" s="7"/>
      <c r="H55" s="7"/>
      <c r="I55" s="7"/>
      <c r="J55" s="8" t="str">
        <f>IF(COUNTA(B55:I55)=0,"",IF(OR(B55="",C55="",D55="",E55=""),"Faltam elementos do documento",IF(AND(B55&lt;&gt;"Candidatura",NOT(COUNTIFS(Intervencoes!$A$7:$A$26,B55,Intervencoes!$B$7:$B$26,"&lt;&gt;")=1)),"Rever âmbito do documento","Indexado; prova a confirmar")))</f>
        <v/>
      </c>
    </row>
    <row r="56" spans="1:10" ht="34.950000000000003" customHeight="1">
      <c r="A56" s="8" t="s">
        <v>532</v>
      </c>
      <c r="B56" s="7"/>
      <c r="C56" s="7"/>
      <c r="D56" s="7"/>
      <c r="E56" s="7"/>
      <c r="F56" s="10"/>
      <c r="G56" s="7"/>
      <c r="H56" s="7"/>
      <c r="I56" s="7"/>
      <c r="J56" s="8" t="str">
        <f>IF(COUNTA(B56:I56)=0,"",IF(OR(B56="",C56="",D56="",E56=""),"Faltam elementos do documento",IF(AND(B56&lt;&gt;"Candidatura",NOT(COUNTIFS(Intervencoes!$A$7:$A$26,B56,Intervencoes!$B$7:$B$26,"&lt;&gt;")=1)),"Rever âmbito do documento","Indexado; prova a confirmar")))</f>
        <v/>
      </c>
    </row>
    <row r="57" spans="1:10" ht="34.950000000000003" customHeight="1">
      <c r="A57" s="8" t="s">
        <v>533</v>
      </c>
      <c r="B57" s="7"/>
      <c r="C57" s="7"/>
      <c r="D57" s="7"/>
      <c r="E57" s="7"/>
      <c r="F57" s="10"/>
      <c r="G57" s="7"/>
      <c r="H57" s="7"/>
      <c r="I57" s="7"/>
      <c r="J57" s="8" t="str">
        <f>IF(COUNTA(B57:I57)=0,"",IF(OR(B57="",C57="",D57="",E57=""),"Faltam elementos do documento",IF(AND(B57&lt;&gt;"Candidatura",NOT(COUNTIFS(Intervencoes!$A$7:$A$26,B57,Intervencoes!$B$7:$B$26,"&lt;&gt;")=1)),"Rever âmbito do documento","Indexado; prova a confirmar")))</f>
        <v/>
      </c>
    </row>
    <row r="58" spans="1:10" ht="34.950000000000003" customHeight="1">
      <c r="A58" s="8" t="s">
        <v>534</v>
      </c>
      <c r="B58" s="7"/>
      <c r="C58" s="7"/>
      <c r="D58" s="7"/>
      <c r="E58" s="7"/>
      <c r="F58" s="10"/>
      <c r="G58" s="7"/>
      <c r="H58" s="7"/>
      <c r="I58" s="7"/>
      <c r="J58" s="8" t="str">
        <f>IF(COUNTA(B58:I58)=0,"",IF(OR(B58="",C58="",D58="",E58=""),"Faltam elementos do documento",IF(AND(B58&lt;&gt;"Candidatura",NOT(COUNTIFS(Intervencoes!$A$7:$A$26,B58,Intervencoes!$B$7:$B$26,"&lt;&gt;")=1)),"Rever âmbito do documento","Indexado; prova a confirmar")))</f>
        <v/>
      </c>
    </row>
    <row r="59" spans="1:10" ht="34.950000000000003" customHeight="1">
      <c r="A59" s="8" t="s">
        <v>535</v>
      </c>
      <c r="B59" s="7"/>
      <c r="C59" s="7"/>
      <c r="D59" s="7"/>
      <c r="E59" s="7"/>
      <c r="F59" s="10"/>
      <c r="G59" s="7"/>
      <c r="H59" s="7"/>
      <c r="I59" s="7"/>
      <c r="J59" s="8" t="str">
        <f>IF(COUNTA(B59:I59)=0,"",IF(OR(B59="",C59="",D59="",E59=""),"Faltam elementos do documento",IF(AND(B59&lt;&gt;"Candidatura",NOT(COUNTIFS(Intervencoes!$A$7:$A$26,B59,Intervencoes!$B$7:$B$26,"&lt;&gt;")=1)),"Rever âmbito do documento","Indexado; prova a confirmar")))</f>
        <v/>
      </c>
    </row>
    <row r="60" spans="1:10" ht="34.950000000000003" customHeight="1">
      <c r="A60" s="8" t="s">
        <v>536</v>
      </c>
      <c r="B60" s="7"/>
      <c r="C60" s="7"/>
      <c r="D60" s="7"/>
      <c r="E60" s="7"/>
      <c r="F60" s="10"/>
      <c r="G60" s="7"/>
      <c r="H60" s="7"/>
      <c r="I60" s="7"/>
      <c r="J60" s="8" t="str">
        <f>IF(COUNTA(B60:I60)=0,"",IF(OR(B60="",C60="",D60="",E60=""),"Faltam elementos do documento",IF(AND(B60&lt;&gt;"Candidatura",NOT(COUNTIFS(Intervencoes!$A$7:$A$26,B60,Intervencoes!$B$7:$B$26,"&lt;&gt;")=1)),"Rever âmbito do documento","Indexado; prova a confirmar")))</f>
        <v/>
      </c>
    </row>
    <row r="61" spans="1:10" ht="34.950000000000003" customHeight="1">
      <c r="A61" s="8" t="s">
        <v>537</v>
      </c>
      <c r="B61" s="7"/>
      <c r="C61" s="7"/>
      <c r="D61" s="7"/>
      <c r="E61" s="7"/>
      <c r="F61" s="10"/>
      <c r="G61" s="7"/>
      <c r="H61" s="7"/>
      <c r="I61" s="7"/>
      <c r="J61" s="8" t="str">
        <f>IF(COUNTA(B61:I61)=0,"",IF(OR(B61="",C61="",D61="",E61=""),"Faltam elementos do documento",IF(AND(B61&lt;&gt;"Candidatura",NOT(COUNTIFS(Intervencoes!$A$7:$A$26,B61,Intervencoes!$B$7:$B$26,"&lt;&gt;")=1)),"Rever âmbito do documento","Indexado; prova a confirmar")))</f>
        <v/>
      </c>
    </row>
    <row r="62" spans="1:10" ht="34.950000000000003" customHeight="1">
      <c r="A62" s="8" t="s">
        <v>538</v>
      </c>
      <c r="B62" s="7"/>
      <c r="C62" s="7"/>
      <c r="D62" s="7"/>
      <c r="E62" s="7"/>
      <c r="F62" s="10"/>
      <c r="G62" s="7"/>
      <c r="H62" s="7"/>
      <c r="I62" s="7"/>
      <c r="J62" s="8" t="str">
        <f>IF(COUNTA(B62:I62)=0,"",IF(OR(B62="",C62="",D62="",E62=""),"Faltam elementos do documento",IF(AND(B62&lt;&gt;"Candidatura",NOT(COUNTIFS(Intervencoes!$A$7:$A$26,B62,Intervencoes!$B$7:$B$26,"&lt;&gt;")=1)),"Rever âmbito do documento","Indexado; prova a confirmar")))</f>
        <v/>
      </c>
    </row>
    <row r="63" spans="1:10" ht="34.950000000000003" customHeight="1">
      <c r="A63" s="8" t="s">
        <v>539</v>
      </c>
      <c r="B63" s="7"/>
      <c r="C63" s="7"/>
      <c r="D63" s="7"/>
      <c r="E63" s="7"/>
      <c r="F63" s="10"/>
      <c r="G63" s="7"/>
      <c r="H63" s="7"/>
      <c r="I63" s="7"/>
      <c r="J63" s="8" t="str">
        <f>IF(COUNTA(B63:I63)=0,"",IF(OR(B63="",C63="",D63="",E63=""),"Faltam elementos do documento",IF(AND(B63&lt;&gt;"Candidatura",NOT(COUNTIFS(Intervencoes!$A$7:$A$26,B63,Intervencoes!$B$7:$B$26,"&lt;&gt;")=1)),"Rever âmbito do documento","Indexado; prova a confirmar")))</f>
        <v/>
      </c>
    </row>
    <row r="64" spans="1:10" ht="34.950000000000003" customHeight="1">
      <c r="A64" s="8" t="s">
        <v>540</v>
      </c>
      <c r="B64" s="7"/>
      <c r="C64" s="7"/>
      <c r="D64" s="7"/>
      <c r="E64" s="7"/>
      <c r="F64" s="10"/>
      <c r="G64" s="7"/>
      <c r="H64" s="7"/>
      <c r="I64" s="7"/>
      <c r="J64" s="8" t="str">
        <f>IF(COUNTA(B64:I64)=0,"",IF(OR(B64="",C64="",D64="",E64=""),"Faltam elementos do documento",IF(AND(B64&lt;&gt;"Candidatura",NOT(COUNTIFS(Intervencoes!$A$7:$A$26,B64,Intervencoes!$B$7:$B$26,"&lt;&gt;")=1)),"Rever âmbito do documento","Indexado; prova a confirmar")))</f>
        <v/>
      </c>
    </row>
    <row r="65" spans="1:10" ht="34.950000000000003" customHeight="1">
      <c r="A65" s="8" t="s">
        <v>541</v>
      </c>
      <c r="B65" s="7"/>
      <c r="C65" s="7"/>
      <c r="D65" s="7"/>
      <c r="E65" s="7"/>
      <c r="F65" s="10"/>
      <c r="G65" s="7"/>
      <c r="H65" s="7"/>
      <c r="I65" s="7"/>
      <c r="J65" s="8" t="str">
        <f>IF(COUNTA(B65:I65)=0,"",IF(OR(B65="",C65="",D65="",E65=""),"Faltam elementos do documento",IF(AND(B65&lt;&gt;"Candidatura",NOT(COUNTIFS(Intervencoes!$A$7:$A$26,B65,Intervencoes!$B$7:$B$26,"&lt;&gt;")=1)),"Rever âmbito do documento","Indexado; prova a confirmar")))</f>
        <v/>
      </c>
    </row>
    <row r="66" spans="1:10" ht="34.950000000000003" customHeight="1">
      <c r="A66" s="8" t="s">
        <v>542</v>
      </c>
      <c r="B66" s="7"/>
      <c r="C66" s="7"/>
      <c r="D66" s="7"/>
      <c r="E66" s="7"/>
      <c r="F66" s="10"/>
      <c r="G66" s="7"/>
      <c r="H66" s="7"/>
      <c r="I66" s="7"/>
      <c r="J66" s="8" t="str">
        <f>IF(COUNTA(B66:I66)=0,"",IF(OR(B66="",C66="",D66="",E66=""),"Faltam elementos do documento",IF(AND(B66&lt;&gt;"Candidatura",NOT(COUNTIFS(Intervencoes!$A$7:$A$26,B66,Intervencoes!$B$7:$B$26,"&lt;&gt;")=1)),"Rever âmbito do documento","Indexado; prova a confirmar")))</f>
        <v/>
      </c>
    </row>
    <row r="67" spans="1:10" ht="34.950000000000003" customHeight="1">
      <c r="A67" s="8" t="s">
        <v>543</v>
      </c>
      <c r="B67" s="7"/>
      <c r="C67" s="7"/>
      <c r="D67" s="7"/>
      <c r="E67" s="7"/>
      <c r="F67" s="10"/>
      <c r="G67" s="7"/>
      <c r="H67" s="7"/>
      <c r="I67" s="7"/>
      <c r="J67" s="8" t="str">
        <f>IF(COUNTA(B67:I67)=0,"",IF(OR(B67="",C67="",D67="",E67=""),"Faltam elementos do documento",IF(AND(B67&lt;&gt;"Candidatura",NOT(COUNTIFS(Intervencoes!$A$7:$A$26,B67,Intervencoes!$B$7:$B$26,"&lt;&gt;")=1)),"Rever âmbito do documento","Indexado; prova a confirmar")))</f>
        <v/>
      </c>
    </row>
    <row r="68" spans="1:10" ht="34.950000000000003" customHeight="1">
      <c r="A68" s="8" t="s">
        <v>544</v>
      </c>
      <c r="B68" s="7"/>
      <c r="C68" s="7"/>
      <c r="D68" s="7"/>
      <c r="E68" s="7"/>
      <c r="F68" s="10"/>
      <c r="G68" s="7"/>
      <c r="H68" s="7"/>
      <c r="I68" s="7"/>
      <c r="J68" s="8" t="str">
        <f>IF(COUNTA(B68:I68)=0,"",IF(OR(B68="",C68="",D68="",E68=""),"Faltam elementos do documento",IF(AND(B68&lt;&gt;"Candidatura",NOT(COUNTIFS(Intervencoes!$A$7:$A$26,B68,Intervencoes!$B$7:$B$26,"&lt;&gt;")=1)),"Rever âmbito do documento","Indexado; prova a confirmar")))</f>
        <v/>
      </c>
    </row>
    <row r="69" spans="1:10" ht="34.950000000000003" customHeight="1">
      <c r="A69" s="8" t="s">
        <v>545</v>
      </c>
      <c r="B69" s="7"/>
      <c r="C69" s="7"/>
      <c r="D69" s="7"/>
      <c r="E69" s="7"/>
      <c r="F69" s="10"/>
      <c r="G69" s="7"/>
      <c r="H69" s="7"/>
      <c r="I69" s="7"/>
      <c r="J69" s="8" t="str">
        <f>IF(COUNTA(B69:I69)=0,"",IF(OR(B69="",C69="",D69="",E69=""),"Faltam elementos do documento",IF(AND(B69&lt;&gt;"Candidatura",NOT(COUNTIFS(Intervencoes!$A$7:$A$26,B69,Intervencoes!$B$7:$B$26,"&lt;&gt;")=1)),"Rever âmbito do documento","Indexado; prova a confirmar")))</f>
        <v/>
      </c>
    </row>
    <row r="70" spans="1:10" ht="34.950000000000003" customHeight="1">
      <c r="A70" s="8" t="s">
        <v>546</v>
      </c>
      <c r="B70" s="7"/>
      <c r="C70" s="7"/>
      <c r="D70" s="7"/>
      <c r="E70" s="7"/>
      <c r="F70" s="10"/>
      <c r="G70" s="7"/>
      <c r="H70" s="7"/>
      <c r="I70" s="7"/>
      <c r="J70" s="8" t="str">
        <f>IF(COUNTA(B70:I70)=0,"",IF(OR(B70="",C70="",D70="",E70=""),"Faltam elementos do documento",IF(AND(B70&lt;&gt;"Candidatura",NOT(COUNTIFS(Intervencoes!$A$7:$A$26,B70,Intervencoes!$B$7:$B$26,"&lt;&gt;")=1)),"Rever âmbito do documento","Indexado; prova a confirmar")))</f>
        <v/>
      </c>
    </row>
    <row r="71" spans="1:10" ht="34.950000000000003" customHeight="1">
      <c r="A71" s="8" t="s">
        <v>547</v>
      </c>
      <c r="B71" s="7"/>
      <c r="C71" s="7"/>
      <c r="D71" s="7"/>
      <c r="E71" s="7"/>
      <c r="F71" s="10"/>
      <c r="G71" s="7"/>
      <c r="H71" s="7"/>
      <c r="I71" s="7"/>
      <c r="J71" s="8" t="str">
        <f>IF(COUNTA(B71:I71)=0,"",IF(OR(B71="",C71="",D71="",E71=""),"Faltam elementos do documento",IF(AND(B71&lt;&gt;"Candidatura",NOT(COUNTIFS(Intervencoes!$A$7:$A$26,B71,Intervencoes!$B$7:$B$26,"&lt;&gt;")=1)),"Rever âmbito do documento","Indexado; prova a confirmar")))</f>
        <v/>
      </c>
    </row>
    <row r="72" spans="1:10" ht="34.950000000000003" customHeight="1">
      <c r="A72" s="8" t="s">
        <v>548</v>
      </c>
      <c r="B72" s="7"/>
      <c r="C72" s="7"/>
      <c r="D72" s="7"/>
      <c r="E72" s="7"/>
      <c r="F72" s="10"/>
      <c r="G72" s="7"/>
      <c r="H72" s="7"/>
      <c r="I72" s="7"/>
      <c r="J72" s="8" t="str">
        <f>IF(COUNTA(B72:I72)=0,"",IF(OR(B72="",C72="",D72="",E72=""),"Faltam elementos do documento",IF(AND(B72&lt;&gt;"Candidatura",NOT(COUNTIFS(Intervencoes!$A$7:$A$26,B72,Intervencoes!$B$7:$B$26,"&lt;&gt;")=1)),"Rever âmbito do documento","Indexado; prova a confirmar")))</f>
        <v/>
      </c>
    </row>
    <row r="73" spans="1:10" ht="34.950000000000003" customHeight="1">
      <c r="A73" s="8" t="s">
        <v>549</v>
      </c>
      <c r="B73" s="7"/>
      <c r="C73" s="7"/>
      <c r="D73" s="7"/>
      <c r="E73" s="7"/>
      <c r="F73" s="10"/>
      <c r="G73" s="7"/>
      <c r="H73" s="7"/>
      <c r="I73" s="7"/>
      <c r="J73" s="8" t="str">
        <f>IF(COUNTA(B73:I73)=0,"",IF(OR(B73="",C73="",D73="",E73=""),"Faltam elementos do documento",IF(AND(B73&lt;&gt;"Candidatura",NOT(COUNTIFS(Intervencoes!$A$7:$A$26,B73,Intervencoes!$B$7:$B$26,"&lt;&gt;")=1)),"Rever âmbito do documento","Indexado; prova a confirmar")))</f>
        <v/>
      </c>
    </row>
    <row r="74" spans="1:10" ht="34.950000000000003" customHeight="1">
      <c r="A74" s="8" t="s">
        <v>550</v>
      </c>
      <c r="B74" s="7"/>
      <c r="C74" s="7"/>
      <c r="D74" s="7"/>
      <c r="E74" s="7"/>
      <c r="F74" s="10"/>
      <c r="G74" s="7"/>
      <c r="H74" s="7"/>
      <c r="I74" s="7"/>
      <c r="J74" s="8" t="str">
        <f>IF(COUNTA(B74:I74)=0,"",IF(OR(B74="",C74="",D74="",E74=""),"Faltam elementos do documento",IF(AND(B74&lt;&gt;"Candidatura",NOT(COUNTIFS(Intervencoes!$A$7:$A$26,B74,Intervencoes!$B$7:$B$26,"&lt;&gt;")=1)),"Rever âmbito do documento","Indexado; prova a confirmar")))</f>
        <v/>
      </c>
    </row>
    <row r="75" spans="1:10" ht="34.950000000000003" customHeight="1">
      <c r="A75" s="8" t="s">
        <v>551</v>
      </c>
      <c r="B75" s="7"/>
      <c r="C75" s="7"/>
      <c r="D75" s="7"/>
      <c r="E75" s="7"/>
      <c r="F75" s="10"/>
      <c r="G75" s="7"/>
      <c r="H75" s="7"/>
      <c r="I75" s="7"/>
      <c r="J75" s="8" t="str">
        <f>IF(COUNTA(B75:I75)=0,"",IF(OR(B75="",C75="",D75="",E75=""),"Faltam elementos do documento",IF(AND(B75&lt;&gt;"Candidatura",NOT(COUNTIFS(Intervencoes!$A$7:$A$26,B75,Intervencoes!$B$7:$B$26,"&lt;&gt;")=1)),"Rever âmbito do documento","Indexado; prova a confirmar")))</f>
        <v/>
      </c>
    </row>
    <row r="76" spans="1:10" ht="34.950000000000003" customHeight="1">
      <c r="A76" s="8" t="s">
        <v>552</v>
      </c>
      <c r="B76" s="7"/>
      <c r="C76" s="7"/>
      <c r="D76" s="7"/>
      <c r="E76" s="7"/>
      <c r="F76" s="10"/>
      <c r="G76" s="7"/>
      <c r="H76" s="7"/>
      <c r="I76" s="7"/>
      <c r="J76" s="8" t="str">
        <f>IF(COUNTA(B76:I76)=0,"",IF(OR(B76="",C76="",D76="",E76=""),"Faltam elementos do documento",IF(AND(B76&lt;&gt;"Candidatura",NOT(COUNTIFS(Intervencoes!$A$7:$A$26,B76,Intervencoes!$B$7:$B$26,"&lt;&gt;")=1)),"Rever âmbito do documento","Indexado; prova a confirmar")))</f>
        <v/>
      </c>
    </row>
    <row r="77" spans="1:10" ht="34.950000000000003" customHeight="1">
      <c r="A77" s="8" t="s">
        <v>553</v>
      </c>
      <c r="B77" s="7"/>
      <c r="C77" s="7"/>
      <c r="D77" s="7"/>
      <c r="E77" s="7"/>
      <c r="F77" s="10"/>
      <c r="G77" s="7"/>
      <c r="H77" s="7"/>
      <c r="I77" s="7"/>
      <c r="J77" s="8" t="str">
        <f>IF(COUNTA(B77:I77)=0,"",IF(OR(B77="",C77="",D77="",E77=""),"Faltam elementos do documento",IF(AND(B77&lt;&gt;"Candidatura",NOT(COUNTIFS(Intervencoes!$A$7:$A$26,B77,Intervencoes!$B$7:$B$26,"&lt;&gt;")=1)),"Rever âmbito do documento","Indexado; prova a confirmar")))</f>
        <v/>
      </c>
    </row>
    <row r="78" spans="1:10" ht="34.950000000000003" customHeight="1">
      <c r="A78" s="8" t="s">
        <v>554</v>
      </c>
      <c r="B78" s="7"/>
      <c r="C78" s="7"/>
      <c r="D78" s="7"/>
      <c r="E78" s="7"/>
      <c r="F78" s="10"/>
      <c r="G78" s="7"/>
      <c r="H78" s="7"/>
      <c r="I78" s="7"/>
      <c r="J78" s="8" t="str">
        <f>IF(COUNTA(B78:I78)=0,"",IF(OR(B78="",C78="",D78="",E78=""),"Faltam elementos do documento",IF(AND(B78&lt;&gt;"Candidatura",NOT(COUNTIFS(Intervencoes!$A$7:$A$26,B78,Intervencoes!$B$7:$B$26,"&lt;&gt;")=1)),"Rever âmbito do documento","Indexado; prova a confirmar")))</f>
        <v/>
      </c>
    </row>
    <row r="79" spans="1:10" ht="34.950000000000003" customHeight="1">
      <c r="A79" s="8" t="s">
        <v>555</v>
      </c>
      <c r="B79" s="7"/>
      <c r="C79" s="7"/>
      <c r="D79" s="7"/>
      <c r="E79" s="7"/>
      <c r="F79" s="10"/>
      <c r="G79" s="7"/>
      <c r="H79" s="7"/>
      <c r="I79" s="7"/>
      <c r="J79" s="8" t="str">
        <f>IF(COUNTA(B79:I79)=0,"",IF(OR(B79="",C79="",D79="",E79=""),"Faltam elementos do documento",IF(AND(B79&lt;&gt;"Candidatura",NOT(COUNTIFS(Intervencoes!$A$7:$A$26,B79,Intervencoes!$B$7:$B$26,"&lt;&gt;")=1)),"Rever âmbito do documento","Indexado; prova a confirmar")))</f>
        <v/>
      </c>
    </row>
    <row r="80" spans="1:10" ht="34.950000000000003" customHeight="1">
      <c r="A80" s="8" t="s">
        <v>556</v>
      </c>
      <c r="B80" s="7"/>
      <c r="C80" s="7"/>
      <c r="D80" s="7"/>
      <c r="E80" s="7"/>
      <c r="F80" s="10"/>
      <c r="G80" s="7"/>
      <c r="H80" s="7"/>
      <c r="I80" s="7"/>
      <c r="J80" s="8" t="str">
        <f>IF(COUNTA(B80:I80)=0,"",IF(OR(B80="",C80="",D80="",E80=""),"Faltam elementos do documento",IF(AND(B80&lt;&gt;"Candidatura",NOT(COUNTIFS(Intervencoes!$A$7:$A$26,B80,Intervencoes!$B$7:$B$26,"&lt;&gt;")=1)),"Rever âmbito do documento","Indexado; prova a confirmar")))</f>
        <v/>
      </c>
    </row>
    <row r="81" spans="1:10" ht="34.950000000000003" customHeight="1">
      <c r="A81" s="8" t="s">
        <v>557</v>
      </c>
      <c r="B81" s="7"/>
      <c r="C81" s="7"/>
      <c r="D81" s="7"/>
      <c r="E81" s="7"/>
      <c r="F81" s="10"/>
      <c r="G81" s="7"/>
      <c r="H81" s="7"/>
      <c r="I81" s="7"/>
      <c r="J81" s="8" t="str">
        <f>IF(COUNTA(B81:I81)=0,"",IF(OR(B81="",C81="",D81="",E81=""),"Faltam elementos do documento",IF(AND(B81&lt;&gt;"Candidatura",NOT(COUNTIFS(Intervencoes!$A$7:$A$26,B81,Intervencoes!$B$7:$B$26,"&lt;&gt;")=1)),"Rever âmbito do documento","Indexado; prova a confirmar")))</f>
        <v/>
      </c>
    </row>
    <row r="82" spans="1:10" ht="34.950000000000003" customHeight="1">
      <c r="A82" s="8" t="s">
        <v>558</v>
      </c>
      <c r="B82" s="7"/>
      <c r="C82" s="7"/>
      <c r="D82" s="7"/>
      <c r="E82" s="7"/>
      <c r="F82" s="10"/>
      <c r="G82" s="7"/>
      <c r="H82" s="7"/>
      <c r="I82" s="7"/>
      <c r="J82" s="8" t="str">
        <f>IF(COUNTA(B82:I82)=0,"",IF(OR(B82="",C82="",D82="",E82=""),"Faltam elementos do documento",IF(AND(B82&lt;&gt;"Candidatura",NOT(COUNTIFS(Intervencoes!$A$7:$A$26,B82,Intervencoes!$B$7:$B$26,"&lt;&gt;")=1)),"Rever âmbito do documento","Indexado; prova a confirmar")))</f>
        <v/>
      </c>
    </row>
    <row r="83" spans="1:10" ht="34.950000000000003" customHeight="1">
      <c r="A83" s="8" t="s">
        <v>559</v>
      </c>
      <c r="B83" s="7"/>
      <c r="C83" s="7"/>
      <c r="D83" s="7"/>
      <c r="E83" s="7"/>
      <c r="F83" s="10"/>
      <c r="G83" s="7"/>
      <c r="H83" s="7"/>
      <c r="I83" s="7"/>
      <c r="J83" s="8" t="str">
        <f>IF(COUNTA(B83:I83)=0,"",IF(OR(B83="",C83="",D83="",E83=""),"Faltam elementos do documento",IF(AND(B83&lt;&gt;"Candidatura",NOT(COUNTIFS(Intervencoes!$A$7:$A$26,B83,Intervencoes!$B$7:$B$26,"&lt;&gt;")=1)),"Rever âmbito do documento","Indexado; prova a confirmar")))</f>
        <v/>
      </c>
    </row>
    <row r="84" spans="1:10" ht="34.950000000000003" customHeight="1">
      <c r="A84" s="8" t="s">
        <v>560</v>
      </c>
      <c r="B84" s="7"/>
      <c r="C84" s="7"/>
      <c r="D84" s="7"/>
      <c r="E84" s="7"/>
      <c r="F84" s="10"/>
      <c r="G84" s="7"/>
      <c r="H84" s="7"/>
      <c r="I84" s="7"/>
      <c r="J84" s="8" t="str">
        <f>IF(COUNTA(B84:I84)=0,"",IF(OR(B84="",C84="",D84="",E84=""),"Faltam elementos do documento",IF(AND(B84&lt;&gt;"Candidatura",NOT(COUNTIFS(Intervencoes!$A$7:$A$26,B84,Intervencoes!$B$7:$B$26,"&lt;&gt;")=1)),"Rever âmbito do documento","Indexado; prova a confirmar")))</f>
        <v/>
      </c>
    </row>
    <row r="85" spans="1:10" ht="34.950000000000003" customHeight="1">
      <c r="A85" s="8" t="s">
        <v>561</v>
      </c>
      <c r="B85" s="7"/>
      <c r="C85" s="7"/>
      <c r="D85" s="7"/>
      <c r="E85" s="7"/>
      <c r="F85" s="10"/>
      <c r="G85" s="7"/>
      <c r="H85" s="7"/>
      <c r="I85" s="7"/>
      <c r="J85" s="8" t="str">
        <f>IF(COUNTA(B85:I85)=0,"",IF(OR(B85="",C85="",D85="",E85=""),"Faltam elementos do documento",IF(AND(B85&lt;&gt;"Candidatura",NOT(COUNTIFS(Intervencoes!$A$7:$A$26,B85,Intervencoes!$B$7:$B$26,"&lt;&gt;")=1)),"Rever âmbito do documento","Indexado; prova a confirmar")))</f>
        <v/>
      </c>
    </row>
    <row r="86" spans="1:10" ht="34.950000000000003" customHeight="1">
      <c r="A86" s="8" t="s">
        <v>562</v>
      </c>
      <c r="B86" s="7"/>
      <c r="C86" s="7"/>
      <c r="D86" s="7"/>
      <c r="E86" s="7"/>
      <c r="F86" s="10"/>
      <c r="G86" s="7"/>
      <c r="H86" s="7"/>
      <c r="I86" s="7"/>
      <c r="J86" s="8" t="str">
        <f>IF(COUNTA(B86:I86)=0,"",IF(OR(B86="",C86="",D86="",E86=""),"Faltam elementos do documento",IF(AND(B86&lt;&gt;"Candidatura",NOT(COUNTIFS(Intervencoes!$A$7:$A$26,B86,Intervencoes!$B$7:$B$26,"&lt;&gt;")=1)),"Rever âmbito do documento","Indexado; prova a confirmar")))</f>
        <v/>
      </c>
    </row>
    <row r="87" spans="1:10" ht="34.950000000000003" customHeight="1">
      <c r="A87" s="8" t="s">
        <v>563</v>
      </c>
      <c r="B87" s="7"/>
      <c r="C87" s="7"/>
      <c r="D87" s="7"/>
      <c r="E87" s="7"/>
      <c r="F87" s="10"/>
      <c r="G87" s="7"/>
      <c r="H87" s="7"/>
      <c r="I87" s="7"/>
      <c r="J87" s="8" t="str">
        <f>IF(COUNTA(B87:I87)=0,"",IF(OR(B87="",C87="",D87="",E87=""),"Faltam elementos do documento",IF(AND(B87&lt;&gt;"Candidatura",NOT(COUNTIFS(Intervencoes!$A$7:$A$26,B87,Intervencoes!$B$7:$B$26,"&lt;&gt;")=1)),"Rever âmbito do documento","Indexado; prova a confirmar")))</f>
        <v/>
      </c>
    </row>
    <row r="88" spans="1:10" ht="34.950000000000003" customHeight="1">
      <c r="A88" s="8" t="s">
        <v>564</v>
      </c>
      <c r="B88" s="7"/>
      <c r="C88" s="7"/>
      <c r="D88" s="7"/>
      <c r="E88" s="7"/>
      <c r="F88" s="10"/>
      <c r="G88" s="7"/>
      <c r="H88" s="7"/>
      <c r="I88" s="7"/>
      <c r="J88" s="8" t="str">
        <f>IF(COUNTA(B88:I88)=0,"",IF(OR(B88="",C88="",D88="",E88=""),"Faltam elementos do documento",IF(AND(B88&lt;&gt;"Candidatura",NOT(COUNTIFS(Intervencoes!$A$7:$A$26,B88,Intervencoes!$B$7:$B$26,"&lt;&gt;")=1)),"Rever âmbito do documento","Indexado; prova a confirmar")))</f>
        <v/>
      </c>
    </row>
    <row r="89" spans="1:10" ht="34.950000000000003" customHeight="1">
      <c r="A89" s="8" t="s">
        <v>565</v>
      </c>
      <c r="B89" s="7"/>
      <c r="C89" s="7"/>
      <c r="D89" s="7"/>
      <c r="E89" s="7"/>
      <c r="F89" s="10"/>
      <c r="G89" s="7"/>
      <c r="H89" s="7"/>
      <c r="I89" s="7"/>
      <c r="J89" s="8" t="str">
        <f>IF(COUNTA(B89:I89)=0,"",IF(OR(B89="",C89="",D89="",E89=""),"Faltam elementos do documento",IF(AND(B89&lt;&gt;"Candidatura",NOT(COUNTIFS(Intervencoes!$A$7:$A$26,B89,Intervencoes!$B$7:$B$26,"&lt;&gt;")=1)),"Rever âmbito do documento","Indexado; prova a confirmar")))</f>
        <v/>
      </c>
    </row>
    <row r="90" spans="1:10" ht="34.950000000000003" customHeight="1">
      <c r="A90" s="8" t="s">
        <v>566</v>
      </c>
      <c r="B90" s="7"/>
      <c r="C90" s="7"/>
      <c r="D90" s="7"/>
      <c r="E90" s="7"/>
      <c r="F90" s="10"/>
      <c r="G90" s="7"/>
      <c r="H90" s="7"/>
      <c r="I90" s="7"/>
      <c r="J90" s="8" t="str">
        <f>IF(COUNTA(B90:I90)=0,"",IF(OR(B90="",C90="",D90="",E90=""),"Faltam elementos do documento",IF(AND(B90&lt;&gt;"Candidatura",NOT(COUNTIFS(Intervencoes!$A$7:$A$26,B90,Intervencoes!$B$7:$B$26,"&lt;&gt;")=1)),"Rever âmbito do documento","Indexado; prova a confirmar")))</f>
        <v/>
      </c>
    </row>
    <row r="91" spans="1:10" ht="34.950000000000003" customHeight="1">
      <c r="A91" s="8" t="s">
        <v>567</v>
      </c>
      <c r="B91" s="7"/>
      <c r="C91" s="7"/>
      <c r="D91" s="7"/>
      <c r="E91" s="7"/>
      <c r="F91" s="10"/>
      <c r="G91" s="7"/>
      <c r="H91" s="7"/>
      <c r="I91" s="7"/>
      <c r="J91" s="8" t="str">
        <f>IF(COUNTA(B91:I91)=0,"",IF(OR(B91="",C91="",D91="",E91=""),"Faltam elementos do documento",IF(AND(B91&lt;&gt;"Candidatura",NOT(COUNTIFS(Intervencoes!$A$7:$A$26,B91,Intervencoes!$B$7:$B$26,"&lt;&gt;")=1)),"Rever âmbito do documento","Indexado; prova a confirmar")))</f>
        <v/>
      </c>
    </row>
    <row r="92" spans="1:10" ht="34.950000000000003" customHeight="1">
      <c r="A92" s="8" t="s">
        <v>568</v>
      </c>
      <c r="B92" s="7"/>
      <c r="C92" s="7"/>
      <c r="D92" s="7"/>
      <c r="E92" s="7"/>
      <c r="F92" s="10"/>
      <c r="G92" s="7"/>
      <c r="H92" s="7"/>
      <c r="I92" s="7"/>
      <c r="J92" s="8" t="str">
        <f>IF(COUNTA(B92:I92)=0,"",IF(OR(B92="",C92="",D92="",E92=""),"Faltam elementos do documento",IF(AND(B92&lt;&gt;"Candidatura",NOT(COUNTIFS(Intervencoes!$A$7:$A$26,B92,Intervencoes!$B$7:$B$26,"&lt;&gt;")=1)),"Rever âmbito do documento","Indexado; prova a confirmar")))</f>
        <v/>
      </c>
    </row>
    <row r="93" spans="1:10" ht="34.950000000000003" customHeight="1">
      <c r="A93" s="8" t="s">
        <v>569</v>
      </c>
      <c r="B93" s="7"/>
      <c r="C93" s="7"/>
      <c r="D93" s="7"/>
      <c r="E93" s="7"/>
      <c r="F93" s="10"/>
      <c r="G93" s="7"/>
      <c r="H93" s="7"/>
      <c r="I93" s="7"/>
      <c r="J93" s="8" t="str">
        <f>IF(COUNTA(B93:I93)=0,"",IF(OR(B93="",C93="",D93="",E93=""),"Faltam elementos do documento",IF(AND(B93&lt;&gt;"Candidatura",NOT(COUNTIFS(Intervencoes!$A$7:$A$26,B93,Intervencoes!$B$7:$B$26,"&lt;&gt;")=1)),"Rever âmbito do documento","Indexado; prova a confirmar")))</f>
        <v/>
      </c>
    </row>
    <row r="94" spans="1:10" ht="34.950000000000003" customHeight="1">
      <c r="A94" s="8" t="s">
        <v>570</v>
      </c>
      <c r="B94" s="7"/>
      <c r="C94" s="7"/>
      <c r="D94" s="7"/>
      <c r="E94" s="7"/>
      <c r="F94" s="10"/>
      <c r="G94" s="7"/>
      <c r="H94" s="7"/>
      <c r="I94" s="7"/>
      <c r="J94" s="8" t="str">
        <f>IF(COUNTA(B94:I94)=0,"",IF(OR(B94="",C94="",D94="",E94=""),"Faltam elementos do documento",IF(AND(B94&lt;&gt;"Candidatura",NOT(COUNTIFS(Intervencoes!$A$7:$A$26,B94,Intervencoes!$B$7:$B$26,"&lt;&gt;")=1)),"Rever âmbito do documento","Indexado; prova a confirmar")))</f>
        <v/>
      </c>
    </row>
    <row r="95" spans="1:10" ht="34.950000000000003" customHeight="1">
      <c r="A95" s="8" t="s">
        <v>571</v>
      </c>
      <c r="B95" s="7"/>
      <c r="C95" s="7"/>
      <c r="D95" s="7"/>
      <c r="E95" s="7"/>
      <c r="F95" s="10"/>
      <c r="G95" s="7"/>
      <c r="H95" s="7"/>
      <c r="I95" s="7"/>
      <c r="J95" s="8" t="str">
        <f>IF(COUNTA(B95:I95)=0,"",IF(OR(B95="",C95="",D95="",E95=""),"Faltam elementos do documento",IF(AND(B95&lt;&gt;"Candidatura",NOT(COUNTIFS(Intervencoes!$A$7:$A$26,B95,Intervencoes!$B$7:$B$26,"&lt;&gt;")=1)),"Rever âmbito do documento","Indexado; prova a confirmar")))</f>
        <v/>
      </c>
    </row>
    <row r="96" spans="1:10" ht="34.950000000000003" customHeight="1">
      <c r="A96" s="8" t="s">
        <v>572</v>
      </c>
      <c r="B96" s="7"/>
      <c r="C96" s="7"/>
      <c r="D96" s="7"/>
      <c r="E96" s="7"/>
      <c r="F96" s="10"/>
      <c r="G96" s="7"/>
      <c r="H96" s="7"/>
      <c r="I96" s="7"/>
      <c r="J96" s="8" t="str">
        <f>IF(COUNTA(B96:I96)=0,"",IF(OR(B96="",C96="",D96="",E96=""),"Faltam elementos do documento",IF(AND(B96&lt;&gt;"Candidatura",NOT(COUNTIFS(Intervencoes!$A$7:$A$26,B96,Intervencoes!$B$7:$B$26,"&lt;&gt;")=1)),"Rever âmbito do documento","Indexado; prova a confirmar")))</f>
        <v/>
      </c>
    </row>
    <row r="97" spans="1:10" ht="34.950000000000003" customHeight="1">
      <c r="A97" s="8" t="s">
        <v>573</v>
      </c>
      <c r="B97" s="7"/>
      <c r="C97" s="7"/>
      <c r="D97" s="7"/>
      <c r="E97" s="7"/>
      <c r="F97" s="10"/>
      <c r="G97" s="7"/>
      <c r="H97" s="7"/>
      <c r="I97" s="7"/>
      <c r="J97" s="8" t="str">
        <f>IF(COUNTA(B97:I97)=0,"",IF(OR(B97="",C97="",D97="",E97=""),"Faltam elementos do documento",IF(AND(B97&lt;&gt;"Candidatura",NOT(COUNTIFS(Intervencoes!$A$7:$A$26,B97,Intervencoes!$B$7:$B$26,"&lt;&gt;")=1)),"Rever âmbito do documento","Indexado; prova a confirmar")))</f>
        <v/>
      </c>
    </row>
    <row r="98" spans="1:10" ht="34.950000000000003" customHeight="1">
      <c r="A98" s="8" t="s">
        <v>574</v>
      </c>
      <c r="B98" s="7"/>
      <c r="C98" s="7"/>
      <c r="D98" s="7"/>
      <c r="E98" s="7"/>
      <c r="F98" s="10"/>
      <c r="G98" s="7"/>
      <c r="H98" s="7"/>
      <c r="I98" s="7"/>
      <c r="J98" s="8" t="str">
        <f>IF(COUNTA(B98:I98)=0,"",IF(OR(B98="",C98="",D98="",E98=""),"Faltam elementos do documento",IF(AND(B98&lt;&gt;"Candidatura",NOT(COUNTIFS(Intervencoes!$A$7:$A$26,B98,Intervencoes!$B$7:$B$26,"&lt;&gt;")=1)),"Rever âmbito do documento","Indexado; prova a confirmar")))</f>
        <v/>
      </c>
    </row>
    <row r="99" spans="1:10" ht="34.950000000000003" customHeight="1">
      <c r="A99" s="8" t="s">
        <v>575</v>
      </c>
      <c r="B99" s="7"/>
      <c r="C99" s="7"/>
      <c r="D99" s="7"/>
      <c r="E99" s="7"/>
      <c r="F99" s="10"/>
      <c r="G99" s="7"/>
      <c r="H99" s="7"/>
      <c r="I99" s="7"/>
      <c r="J99" s="8" t="str">
        <f>IF(COUNTA(B99:I99)=0,"",IF(OR(B99="",C99="",D99="",E99=""),"Faltam elementos do documento",IF(AND(B99&lt;&gt;"Candidatura",NOT(COUNTIFS(Intervencoes!$A$7:$A$26,B99,Intervencoes!$B$7:$B$26,"&lt;&gt;")=1)),"Rever âmbito do documento","Indexado; prova a confirmar")))</f>
        <v/>
      </c>
    </row>
    <row r="100" spans="1:10" ht="34.950000000000003" customHeight="1">
      <c r="A100" s="8" t="s">
        <v>576</v>
      </c>
      <c r="B100" s="7"/>
      <c r="C100" s="7"/>
      <c r="D100" s="7"/>
      <c r="E100" s="7"/>
      <c r="F100" s="10"/>
      <c r="G100" s="7"/>
      <c r="H100" s="7"/>
      <c r="I100" s="7"/>
      <c r="J100" s="8" t="str">
        <f>IF(COUNTA(B100:I100)=0,"",IF(OR(B100="",C100="",D100="",E100=""),"Faltam elementos do documento",IF(AND(B100&lt;&gt;"Candidatura",NOT(COUNTIFS(Intervencoes!$A$7:$A$26,B100,Intervencoes!$B$7:$B$26,"&lt;&gt;")=1)),"Rever âmbito do documento","Indexado; prova a confirmar")))</f>
        <v/>
      </c>
    </row>
    <row r="101" spans="1:10" ht="34.950000000000003" customHeight="1">
      <c r="A101" s="8" t="s">
        <v>577</v>
      </c>
      <c r="B101" s="7"/>
      <c r="C101" s="7"/>
      <c r="D101" s="7"/>
      <c r="E101" s="7"/>
      <c r="F101" s="10"/>
      <c r="G101" s="7"/>
      <c r="H101" s="7"/>
      <c r="I101" s="7"/>
      <c r="J101" s="8" t="str">
        <f>IF(COUNTA(B101:I101)=0,"",IF(OR(B101="",C101="",D101="",E101=""),"Faltam elementos do documento",IF(AND(B101&lt;&gt;"Candidatura",NOT(COUNTIFS(Intervencoes!$A$7:$A$26,B101,Intervencoes!$B$7:$B$26,"&lt;&gt;")=1)),"Rever âmbito do documento","Indexado; prova a confirmar")))</f>
        <v/>
      </c>
    </row>
    <row r="102" spans="1:10" ht="34.950000000000003" customHeight="1">
      <c r="A102" s="8" t="s">
        <v>578</v>
      </c>
      <c r="B102" s="7"/>
      <c r="C102" s="7"/>
      <c r="D102" s="7"/>
      <c r="E102" s="7"/>
      <c r="F102" s="10"/>
      <c r="G102" s="7"/>
      <c r="H102" s="7"/>
      <c r="I102" s="7"/>
      <c r="J102" s="8" t="str">
        <f>IF(COUNTA(B102:I102)=0,"",IF(OR(B102="",C102="",D102="",E102=""),"Faltam elementos do documento",IF(AND(B102&lt;&gt;"Candidatura",NOT(COUNTIFS(Intervencoes!$A$7:$A$26,B102,Intervencoes!$B$7:$B$26,"&lt;&gt;")=1)),"Rever âmbito do documento","Indexado; prova a confirmar")))</f>
        <v/>
      </c>
    </row>
    <row r="103" spans="1:10" ht="34.950000000000003" customHeight="1">
      <c r="A103" s="8" t="s">
        <v>579</v>
      </c>
      <c r="B103" s="7"/>
      <c r="C103" s="7"/>
      <c r="D103" s="7"/>
      <c r="E103" s="7"/>
      <c r="F103" s="10"/>
      <c r="G103" s="7"/>
      <c r="H103" s="7"/>
      <c r="I103" s="7"/>
      <c r="J103" s="8" t="str">
        <f>IF(COUNTA(B103:I103)=0,"",IF(OR(B103="",C103="",D103="",E103=""),"Faltam elementos do documento",IF(AND(B103&lt;&gt;"Candidatura",NOT(COUNTIFS(Intervencoes!$A$7:$A$26,B103,Intervencoes!$B$7:$B$26,"&lt;&gt;")=1)),"Rever âmbito do documento","Indexado; prova a confirmar")))</f>
        <v/>
      </c>
    </row>
    <row r="104" spans="1:10" ht="34.950000000000003" customHeight="1">
      <c r="A104" s="8" t="s">
        <v>580</v>
      </c>
      <c r="B104" s="7"/>
      <c r="C104" s="7"/>
      <c r="D104" s="7"/>
      <c r="E104" s="7"/>
      <c r="F104" s="10"/>
      <c r="G104" s="7"/>
      <c r="H104" s="7"/>
      <c r="I104" s="7"/>
      <c r="J104" s="8" t="str">
        <f>IF(COUNTA(B104:I104)=0,"",IF(OR(B104="",C104="",D104="",E104=""),"Faltam elementos do documento",IF(AND(B104&lt;&gt;"Candidatura",NOT(COUNTIFS(Intervencoes!$A$7:$A$26,B104,Intervencoes!$B$7:$B$26,"&lt;&gt;")=1)),"Rever âmbito do documento","Indexado; prova a confirmar")))</f>
        <v/>
      </c>
    </row>
    <row r="105" spans="1:10" ht="34.950000000000003" customHeight="1">
      <c r="A105" s="8" t="s">
        <v>581</v>
      </c>
      <c r="B105" s="7"/>
      <c r="C105" s="7"/>
      <c r="D105" s="7"/>
      <c r="E105" s="7"/>
      <c r="F105" s="10"/>
      <c r="G105" s="7"/>
      <c r="H105" s="7"/>
      <c r="I105" s="7"/>
      <c r="J105" s="8" t="str">
        <f>IF(COUNTA(B105:I105)=0,"",IF(OR(B105="",C105="",D105="",E105=""),"Faltam elementos do documento",IF(AND(B105&lt;&gt;"Candidatura",NOT(COUNTIFS(Intervencoes!$A$7:$A$26,B105,Intervencoes!$B$7:$B$26,"&lt;&gt;")=1)),"Rever âmbito do documento","Indexado; prova a confirmar")))</f>
        <v/>
      </c>
    </row>
    <row r="106" spans="1:10" ht="34.950000000000003" customHeight="1">
      <c r="A106" s="8" t="s">
        <v>582</v>
      </c>
      <c r="B106" s="7"/>
      <c r="C106" s="7"/>
      <c r="D106" s="7"/>
      <c r="E106" s="7"/>
      <c r="F106" s="10"/>
      <c r="G106" s="7"/>
      <c r="H106" s="7"/>
      <c r="I106" s="7"/>
      <c r="J106" s="8" t="str">
        <f>IF(COUNTA(B106:I106)=0,"",IF(OR(B106="",C106="",D106="",E106=""),"Faltam elementos do documento",IF(AND(B106&lt;&gt;"Candidatura",NOT(COUNTIFS(Intervencoes!$A$7:$A$26,B106,Intervencoes!$B$7:$B$26,"&lt;&gt;")=1)),"Rever âmbito do documento","Indexado; prova a confirmar")))</f>
        <v/>
      </c>
    </row>
    <row r="107" spans="1:10" ht="34.950000000000003" customHeight="1">
      <c r="A107" s="8" t="s">
        <v>899</v>
      </c>
      <c r="B107" s="7"/>
      <c r="C107" s="7"/>
      <c r="D107" s="7"/>
      <c r="E107" s="7"/>
      <c r="F107" s="10"/>
      <c r="G107" s="7"/>
      <c r="H107" s="7"/>
      <c r="I107" s="7"/>
      <c r="J107" s="8" t="str">
        <f>IF(COUNTA(B107:I107)=0,"",IF(OR(B107="",C107="",D107="",E107=""),"Faltam elementos do documento",IF(AND(B107&lt;&gt;"Candidatura",NOT(COUNTIFS(Intervencoes!$A$7:$A$26,B107,Intervencoes!$B$7:$B$26,"&lt;&gt;")=1)),"Rever âmbito do documento","Indexado; prova a confirmar")))</f>
        <v/>
      </c>
    </row>
    <row r="108" spans="1:10" ht="34.950000000000003" customHeight="1">
      <c r="A108" s="8" t="s">
        <v>900</v>
      </c>
      <c r="B108" s="7"/>
      <c r="C108" s="7"/>
      <c r="D108" s="7"/>
      <c r="E108" s="7"/>
      <c r="F108" s="10"/>
      <c r="G108" s="7"/>
      <c r="H108" s="7"/>
      <c r="I108" s="7"/>
      <c r="J108" s="8" t="str">
        <f>IF(COUNTA(B108:I108)=0,"",IF(OR(B108="",C108="",D108="",E108=""),"Faltam elementos do documento",IF(AND(B108&lt;&gt;"Candidatura",NOT(COUNTIFS(Intervencoes!$A$7:$A$26,B108,Intervencoes!$B$7:$B$26,"&lt;&gt;")=1)),"Rever âmbito do documento","Indexado; prova a confirmar")))</f>
        <v/>
      </c>
    </row>
    <row r="109" spans="1:10" ht="34.950000000000003" customHeight="1">
      <c r="A109" s="8" t="s">
        <v>901</v>
      </c>
      <c r="B109" s="7"/>
      <c r="C109" s="7"/>
      <c r="D109" s="7"/>
      <c r="E109" s="7"/>
      <c r="F109" s="10"/>
      <c r="G109" s="7"/>
      <c r="H109" s="7"/>
      <c r="I109" s="7"/>
      <c r="J109" s="8" t="str">
        <f>IF(COUNTA(B109:I109)=0,"",IF(OR(B109="",C109="",D109="",E109=""),"Faltam elementos do documento",IF(AND(B109&lt;&gt;"Candidatura",NOT(COUNTIFS(Intervencoes!$A$7:$A$26,B109,Intervencoes!$B$7:$B$26,"&lt;&gt;")=1)),"Rever âmbito do documento","Indexado; prova a confirmar")))</f>
        <v/>
      </c>
    </row>
    <row r="110" spans="1:10" ht="34.950000000000003" customHeight="1">
      <c r="A110" s="8" t="s">
        <v>902</v>
      </c>
      <c r="B110" s="7"/>
      <c r="C110" s="7"/>
      <c r="D110" s="7"/>
      <c r="E110" s="7"/>
      <c r="F110" s="10"/>
      <c r="G110" s="7"/>
      <c r="H110" s="7"/>
      <c r="I110" s="7"/>
      <c r="J110" s="8" t="str">
        <f>IF(COUNTA(B110:I110)=0,"",IF(OR(B110="",C110="",D110="",E110=""),"Faltam elementos do documento",IF(AND(B110&lt;&gt;"Candidatura",NOT(COUNTIFS(Intervencoes!$A$7:$A$26,B110,Intervencoes!$B$7:$B$26,"&lt;&gt;")=1)),"Rever âmbito do documento","Indexado; prova a confirmar")))</f>
        <v/>
      </c>
    </row>
    <row r="111" spans="1:10" ht="34.950000000000003" customHeight="1">
      <c r="A111" s="8" t="s">
        <v>904</v>
      </c>
      <c r="B111" s="7"/>
      <c r="C111" s="7"/>
      <c r="D111" s="7"/>
      <c r="E111" s="7"/>
      <c r="F111" s="10"/>
      <c r="G111" s="7"/>
      <c r="H111" s="7"/>
      <c r="I111" s="7"/>
      <c r="J111" s="8" t="str">
        <f>IF(COUNTA(B111:I111)=0,"",IF(OR(B111="",C111="",D111="",E111=""),"Faltam elementos do documento",IF(AND(B111&lt;&gt;"Candidatura",NOT(COUNTIFS(Intervencoes!$A$7:$A$26,B111,Intervencoes!$B$7:$B$26,"&lt;&gt;")=1)),"Rever âmbito do documento","Indexado; prova a confirmar")))</f>
        <v/>
      </c>
    </row>
    <row r="112" spans="1:10" ht="34.950000000000003" customHeight="1">
      <c r="A112" s="8" t="s">
        <v>906</v>
      </c>
      <c r="B112" s="7"/>
      <c r="C112" s="7"/>
      <c r="D112" s="7"/>
      <c r="E112" s="7"/>
      <c r="F112" s="10"/>
      <c r="G112" s="7"/>
      <c r="H112" s="7"/>
      <c r="I112" s="7"/>
      <c r="J112" s="8" t="str">
        <f>IF(COUNTA(B112:I112)=0,"",IF(OR(B112="",C112="",D112="",E112=""),"Faltam elementos do documento",IF(AND(B112&lt;&gt;"Candidatura",NOT(COUNTIFS(Intervencoes!$A$7:$A$26,B112,Intervencoes!$B$7:$B$26,"&lt;&gt;")=1)),"Rever âmbito do documento","Indexado; prova a confirmar")))</f>
        <v/>
      </c>
    </row>
    <row r="113" spans="1:10" ht="34.950000000000003" customHeight="1">
      <c r="A113" s="8" t="s">
        <v>908</v>
      </c>
      <c r="B113" s="7"/>
      <c r="C113" s="7"/>
      <c r="D113" s="7"/>
      <c r="E113" s="7"/>
      <c r="F113" s="10"/>
      <c r="G113" s="7"/>
      <c r="H113" s="7"/>
      <c r="I113" s="7"/>
      <c r="J113" s="8" t="str">
        <f>IF(COUNTA(B113:I113)=0,"",IF(OR(B113="",C113="",D113="",E113=""),"Faltam elementos do documento",IF(AND(B113&lt;&gt;"Candidatura",NOT(COUNTIFS(Intervencoes!$A$7:$A$26,B113,Intervencoes!$B$7:$B$26,"&lt;&gt;")=1)),"Rever âmbito do documento","Indexado; prova a confirmar")))</f>
        <v/>
      </c>
    </row>
    <row r="114" spans="1:10" ht="34.950000000000003" customHeight="1">
      <c r="A114" s="8" t="s">
        <v>910</v>
      </c>
      <c r="B114" s="7"/>
      <c r="C114" s="7"/>
      <c r="D114" s="7"/>
      <c r="E114" s="7"/>
      <c r="F114" s="10"/>
      <c r="G114" s="7"/>
      <c r="H114" s="7"/>
      <c r="I114" s="7"/>
      <c r="J114" s="8" t="str">
        <f>IF(COUNTA(B114:I114)=0,"",IF(OR(B114="",C114="",D114="",E114=""),"Faltam elementos do documento",IF(AND(B114&lt;&gt;"Candidatura",NOT(COUNTIFS(Intervencoes!$A$7:$A$26,B114,Intervencoes!$B$7:$B$26,"&lt;&gt;")=1)),"Rever âmbito do documento","Indexado; prova a confirmar")))</f>
        <v/>
      </c>
    </row>
    <row r="115" spans="1:10" ht="34.950000000000003" customHeight="1">
      <c r="A115" s="8" t="s">
        <v>912</v>
      </c>
      <c r="B115" s="7"/>
      <c r="C115" s="7"/>
      <c r="D115" s="7"/>
      <c r="E115" s="7"/>
      <c r="F115" s="10"/>
      <c r="G115" s="7"/>
      <c r="H115" s="7"/>
      <c r="I115" s="7"/>
      <c r="J115" s="8" t="str">
        <f>IF(COUNTA(B115:I115)=0,"",IF(OR(B115="",C115="",D115="",E115=""),"Faltam elementos do documento",IF(AND(B115&lt;&gt;"Candidatura",NOT(COUNTIFS(Intervencoes!$A$7:$A$26,B115,Intervencoes!$B$7:$B$26,"&lt;&gt;")=1)),"Rever âmbito do documento","Indexado; prova a confirmar")))</f>
        <v/>
      </c>
    </row>
    <row r="116" spans="1:10" ht="34.950000000000003" customHeight="1">
      <c r="A116" s="8" t="s">
        <v>914</v>
      </c>
      <c r="B116" s="7"/>
      <c r="C116" s="7"/>
      <c r="D116" s="7"/>
      <c r="E116" s="7"/>
      <c r="F116" s="10"/>
      <c r="G116" s="7"/>
      <c r="H116" s="7"/>
      <c r="I116" s="7"/>
      <c r="J116" s="8" t="str">
        <f>IF(COUNTA(B116:I116)=0,"",IF(OR(B116="",C116="",D116="",E116=""),"Faltam elementos do documento",IF(AND(B116&lt;&gt;"Candidatura",NOT(COUNTIFS(Intervencoes!$A$7:$A$26,B116,Intervencoes!$B$7:$B$26,"&lt;&gt;")=1)),"Rever âmbito do documento","Indexado; prova a confirmar")))</f>
        <v/>
      </c>
    </row>
    <row r="117" spans="1:10" ht="34.950000000000003" customHeight="1">
      <c r="A117" s="8" t="s">
        <v>916</v>
      </c>
      <c r="B117" s="7"/>
      <c r="C117" s="7"/>
      <c r="D117" s="7"/>
      <c r="E117" s="7"/>
      <c r="F117" s="10"/>
      <c r="G117" s="7"/>
      <c r="H117" s="7"/>
      <c r="I117" s="7"/>
      <c r="J117" s="8" t="str">
        <f>IF(COUNTA(B117:I117)=0,"",IF(OR(B117="",C117="",D117="",E117=""),"Faltam elementos do documento",IF(AND(B117&lt;&gt;"Candidatura",NOT(COUNTIFS(Intervencoes!$A$7:$A$26,B117,Intervencoes!$B$7:$B$26,"&lt;&gt;")=1)),"Rever âmbito do documento","Indexado; prova a confirmar")))</f>
        <v/>
      </c>
    </row>
    <row r="118" spans="1:10" ht="34.950000000000003" customHeight="1">
      <c r="A118" s="8" t="s">
        <v>918</v>
      </c>
      <c r="B118" s="7"/>
      <c r="C118" s="7"/>
      <c r="D118" s="7"/>
      <c r="E118" s="7"/>
      <c r="F118" s="10"/>
      <c r="G118" s="7"/>
      <c r="H118" s="7"/>
      <c r="I118" s="7"/>
      <c r="J118" s="8" t="str">
        <f>IF(COUNTA(B118:I118)=0,"",IF(OR(B118="",C118="",D118="",E118=""),"Faltam elementos do documento",IF(AND(B118&lt;&gt;"Candidatura",NOT(COUNTIFS(Intervencoes!$A$7:$A$26,B118,Intervencoes!$B$7:$B$26,"&lt;&gt;")=1)),"Rever âmbito do documento","Indexado; prova a confirmar")))</f>
        <v/>
      </c>
    </row>
    <row r="119" spans="1:10" ht="34.950000000000003" customHeight="1">
      <c r="A119" s="8" t="s">
        <v>920</v>
      </c>
      <c r="B119" s="7"/>
      <c r="C119" s="7"/>
      <c r="D119" s="7"/>
      <c r="E119" s="7"/>
      <c r="F119" s="10"/>
      <c r="G119" s="7"/>
      <c r="H119" s="7"/>
      <c r="I119" s="7"/>
      <c r="J119" s="8" t="str">
        <f>IF(COUNTA(B119:I119)=0,"",IF(OR(B119="",C119="",D119="",E119=""),"Faltam elementos do documento",IF(AND(B119&lt;&gt;"Candidatura",NOT(COUNTIFS(Intervencoes!$A$7:$A$26,B119,Intervencoes!$B$7:$B$26,"&lt;&gt;")=1)),"Rever âmbito do documento","Indexado; prova a confirmar")))</f>
        <v/>
      </c>
    </row>
    <row r="120" spans="1:10" ht="34.950000000000003" customHeight="1">
      <c r="A120" s="8" t="s">
        <v>1297</v>
      </c>
      <c r="B120" s="7"/>
      <c r="C120" s="7"/>
      <c r="D120" s="7"/>
      <c r="E120" s="7"/>
      <c r="F120" s="10"/>
      <c r="G120" s="7"/>
      <c r="H120" s="7"/>
      <c r="I120" s="7"/>
      <c r="J120" s="8" t="str">
        <f>IF(COUNTA(B120:I120)=0,"",IF(OR(B120="",C120="",D120="",E120=""),"Faltam elementos do documento",IF(AND(B120&lt;&gt;"Candidatura",NOT(COUNTIFS(Intervencoes!$A$7:$A$26,B120,Intervencoes!$B$7:$B$26,"&lt;&gt;")=1)),"Rever âmbito do documento","Indexado; prova a confirmar")))</f>
        <v/>
      </c>
    </row>
    <row r="121" spans="1:10" ht="34.950000000000003" customHeight="1">
      <c r="A121" s="8" t="s">
        <v>1298</v>
      </c>
      <c r="B121" s="7"/>
      <c r="C121" s="7"/>
      <c r="D121" s="7"/>
      <c r="E121" s="7"/>
      <c r="F121" s="10"/>
      <c r="G121" s="7"/>
      <c r="H121" s="7"/>
      <c r="I121" s="7"/>
      <c r="J121" s="8" t="str">
        <f>IF(COUNTA(B121:I121)=0,"",IF(OR(B121="",C121="",D121="",E121=""),"Faltam elementos do documento",IF(AND(B121&lt;&gt;"Candidatura",NOT(COUNTIFS(Intervencoes!$A$7:$A$26,B121,Intervencoes!$B$7:$B$26,"&lt;&gt;")=1)),"Rever âmbito do documento","Indexado; prova a confirmar")))</f>
        <v/>
      </c>
    </row>
    <row r="122" spans="1:10" ht="34.950000000000003" customHeight="1">
      <c r="A122" s="8" t="s">
        <v>1299</v>
      </c>
      <c r="B122" s="7"/>
      <c r="C122" s="7"/>
      <c r="D122" s="7"/>
      <c r="E122" s="7"/>
      <c r="F122" s="10"/>
      <c r="G122" s="7"/>
      <c r="H122" s="7"/>
      <c r="I122" s="7"/>
      <c r="J122" s="8" t="str">
        <f>IF(COUNTA(B122:I122)=0,"",IF(OR(B122="",C122="",D122="",E122=""),"Faltam elementos do documento",IF(AND(B122&lt;&gt;"Candidatura",NOT(COUNTIFS(Intervencoes!$A$7:$A$26,B122,Intervencoes!$B$7:$B$26,"&lt;&gt;")=1)),"Rever âmbito do documento","Indexado; prova a confirmar")))</f>
        <v/>
      </c>
    </row>
    <row r="123" spans="1:10" ht="34.950000000000003" customHeight="1">
      <c r="A123" s="8" t="s">
        <v>1300</v>
      </c>
      <c r="B123" s="7"/>
      <c r="C123" s="7"/>
      <c r="D123" s="7"/>
      <c r="E123" s="7"/>
      <c r="F123" s="10"/>
      <c r="G123" s="7"/>
      <c r="H123" s="7"/>
      <c r="I123" s="7"/>
      <c r="J123" s="8" t="str">
        <f>IF(COUNTA(B123:I123)=0,"",IF(OR(B123="",C123="",D123="",E123=""),"Faltam elementos do documento",IF(AND(B123&lt;&gt;"Candidatura",NOT(COUNTIFS(Intervencoes!$A$7:$A$26,B123,Intervencoes!$B$7:$B$26,"&lt;&gt;")=1)),"Rever âmbito do documento","Indexado; prova a confirmar")))</f>
        <v/>
      </c>
    </row>
    <row r="124" spans="1:10" ht="34.950000000000003" customHeight="1">
      <c r="A124" s="8" t="s">
        <v>1301</v>
      </c>
      <c r="B124" s="7"/>
      <c r="C124" s="7"/>
      <c r="D124" s="7"/>
      <c r="E124" s="7"/>
      <c r="F124" s="10"/>
      <c r="G124" s="7"/>
      <c r="H124" s="7"/>
      <c r="I124" s="7"/>
      <c r="J124" s="8" t="str">
        <f>IF(COUNTA(B124:I124)=0,"",IF(OR(B124="",C124="",D124="",E124=""),"Faltam elementos do documento",IF(AND(B124&lt;&gt;"Candidatura",NOT(COUNTIFS(Intervencoes!$A$7:$A$26,B124,Intervencoes!$B$7:$B$26,"&lt;&gt;")=1)),"Rever âmbito do documento","Indexado; prova a confirmar")))</f>
        <v/>
      </c>
    </row>
    <row r="125" spans="1:10" ht="34.950000000000003" customHeight="1">
      <c r="A125" s="8" t="s">
        <v>1302</v>
      </c>
      <c r="B125" s="7"/>
      <c r="C125" s="7"/>
      <c r="D125" s="7"/>
      <c r="E125" s="7"/>
      <c r="F125" s="10"/>
      <c r="G125" s="7"/>
      <c r="H125" s="7"/>
      <c r="I125" s="7"/>
      <c r="J125" s="8" t="str">
        <f>IF(COUNTA(B125:I125)=0,"",IF(OR(B125="",C125="",D125="",E125=""),"Faltam elementos do documento",IF(AND(B125&lt;&gt;"Candidatura",NOT(COUNTIFS(Intervencoes!$A$7:$A$26,B125,Intervencoes!$B$7:$B$26,"&lt;&gt;")=1)),"Rever âmbito do documento","Indexado; prova a confirmar")))</f>
        <v/>
      </c>
    </row>
    <row r="126" spans="1:10" ht="34.950000000000003" customHeight="1">
      <c r="A126" s="8" t="s">
        <v>1303</v>
      </c>
      <c r="B126" s="7"/>
      <c r="C126" s="7"/>
      <c r="D126" s="7"/>
      <c r="E126" s="7"/>
      <c r="F126" s="10"/>
      <c r="G126" s="7"/>
      <c r="H126" s="7"/>
      <c r="I126" s="7"/>
      <c r="J126" s="8" t="str">
        <f>IF(COUNTA(B126:I126)=0,"",IF(OR(B126="",C126="",D126="",E126=""),"Faltam elementos do documento",IF(AND(B126&lt;&gt;"Candidatura",NOT(COUNTIFS(Intervencoes!$A$7:$A$26,B126,Intervencoes!$B$7:$B$26,"&lt;&gt;")=1)),"Rever âmbito do documento","Indexado; prova a confirmar")))</f>
        <v/>
      </c>
    </row>
    <row r="127" spans="1:10" ht="34.950000000000003" customHeight="1">
      <c r="A127" s="8" t="s">
        <v>1304</v>
      </c>
      <c r="B127" s="7"/>
      <c r="C127" s="7"/>
      <c r="D127" s="7"/>
      <c r="E127" s="7"/>
      <c r="F127" s="10"/>
      <c r="G127" s="7"/>
      <c r="H127" s="7"/>
      <c r="I127" s="7"/>
      <c r="J127" s="8" t="str">
        <f>IF(COUNTA(B127:I127)=0,"",IF(OR(B127="",C127="",D127="",E127=""),"Faltam elementos do documento",IF(AND(B127&lt;&gt;"Candidatura",NOT(COUNTIFS(Intervencoes!$A$7:$A$26,B127,Intervencoes!$B$7:$B$26,"&lt;&gt;")=1)),"Rever âmbito do documento","Indexado; prova a confirmar")))</f>
        <v/>
      </c>
    </row>
    <row r="128" spans="1:10" ht="34.950000000000003" customHeight="1">
      <c r="A128" s="8" t="s">
        <v>1305</v>
      </c>
      <c r="B128" s="7"/>
      <c r="C128" s="7"/>
      <c r="D128" s="7"/>
      <c r="E128" s="7"/>
      <c r="F128" s="10"/>
      <c r="G128" s="7"/>
      <c r="H128" s="7"/>
      <c r="I128" s="7"/>
      <c r="J128" s="8" t="str">
        <f>IF(COUNTA(B128:I128)=0,"",IF(OR(B128="",C128="",D128="",E128=""),"Faltam elementos do documento",IF(AND(B128&lt;&gt;"Candidatura",NOT(COUNTIFS(Intervencoes!$A$7:$A$26,B128,Intervencoes!$B$7:$B$26,"&lt;&gt;")=1)),"Rever âmbito do documento","Indexado; prova a confirmar")))</f>
        <v/>
      </c>
    </row>
    <row r="129" spans="1:10" ht="34.950000000000003" customHeight="1">
      <c r="A129" s="8" t="s">
        <v>1306</v>
      </c>
      <c r="B129" s="7"/>
      <c r="C129" s="7"/>
      <c r="D129" s="7"/>
      <c r="E129" s="7"/>
      <c r="F129" s="10"/>
      <c r="G129" s="7"/>
      <c r="H129" s="7"/>
      <c r="I129" s="7"/>
      <c r="J129" s="8" t="str">
        <f>IF(COUNTA(B129:I129)=0,"",IF(OR(B129="",C129="",D129="",E129=""),"Faltam elementos do documento",IF(AND(B129&lt;&gt;"Candidatura",NOT(COUNTIFS(Intervencoes!$A$7:$A$26,B129,Intervencoes!$B$7:$B$26,"&lt;&gt;")=1)),"Rever âmbito do documento","Indexado; prova a confirmar")))</f>
        <v/>
      </c>
    </row>
    <row r="130" spans="1:10" ht="34.950000000000003" customHeight="1">
      <c r="A130" s="8" t="s">
        <v>1307</v>
      </c>
      <c r="B130" s="7"/>
      <c r="C130" s="7"/>
      <c r="D130" s="7"/>
      <c r="E130" s="7"/>
      <c r="F130" s="10"/>
      <c r="G130" s="7"/>
      <c r="H130" s="7"/>
      <c r="I130" s="7"/>
      <c r="J130" s="8" t="str">
        <f>IF(COUNTA(B130:I130)=0,"",IF(OR(B130="",C130="",D130="",E130=""),"Faltam elementos do documento",IF(AND(B130&lt;&gt;"Candidatura",NOT(COUNTIFS(Intervencoes!$A$7:$A$26,B130,Intervencoes!$B$7:$B$26,"&lt;&gt;")=1)),"Rever âmbito do documento","Indexado; prova a confirmar")))</f>
        <v/>
      </c>
    </row>
    <row r="131" spans="1:10" ht="34.950000000000003" customHeight="1">
      <c r="A131" s="8" t="s">
        <v>1308</v>
      </c>
      <c r="B131" s="7"/>
      <c r="C131" s="7"/>
      <c r="D131" s="7"/>
      <c r="E131" s="7"/>
      <c r="F131" s="10"/>
      <c r="G131" s="7"/>
      <c r="H131" s="7"/>
      <c r="I131" s="7"/>
      <c r="J131" s="8" t="str">
        <f>IF(COUNTA(B131:I131)=0,"",IF(OR(B131="",C131="",D131="",E131=""),"Faltam elementos do documento",IF(AND(B131&lt;&gt;"Candidatura",NOT(COUNTIFS(Intervencoes!$A$7:$A$26,B131,Intervencoes!$B$7:$B$26,"&lt;&gt;")=1)),"Rever âmbito do documento","Indexado; prova a confirmar")))</f>
        <v/>
      </c>
    </row>
    <row r="132" spans="1:10" ht="34.950000000000003" customHeight="1">
      <c r="A132" s="8" t="s">
        <v>1309</v>
      </c>
      <c r="B132" s="7"/>
      <c r="C132" s="7"/>
      <c r="D132" s="7"/>
      <c r="E132" s="7"/>
      <c r="F132" s="10"/>
      <c r="G132" s="7"/>
      <c r="H132" s="7"/>
      <c r="I132" s="7"/>
      <c r="J132" s="8" t="str">
        <f>IF(COUNTA(B132:I132)=0,"",IF(OR(B132="",C132="",D132="",E132=""),"Faltam elementos do documento",IF(AND(B132&lt;&gt;"Candidatura",NOT(COUNTIFS(Intervencoes!$A$7:$A$26,B132,Intervencoes!$B$7:$B$26,"&lt;&gt;")=1)),"Rever âmbito do documento","Indexado; prova a confirmar")))</f>
        <v/>
      </c>
    </row>
    <row r="133" spans="1:10" ht="34.950000000000003" customHeight="1">
      <c r="A133" s="8" t="s">
        <v>1310</v>
      </c>
      <c r="B133" s="7"/>
      <c r="C133" s="7"/>
      <c r="D133" s="7"/>
      <c r="E133" s="7"/>
      <c r="F133" s="10"/>
      <c r="G133" s="7"/>
      <c r="H133" s="7"/>
      <c r="I133" s="7"/>
      <c r="J133" s="8" t="str">
        <f>IF(COUNTA(B133:I133)=0,"",IF(OR(B133="",C133="",D133="",E133=""),"Faltam elementos do documento",IF(AND(B133&lt;&gt;"Candidatura",NOT(COUNTIFS(Intervencoes!$A$7:$A$26,B133,Intervencoes!$B$7:$B$26,"&lt;&gt;")=1)),"Rever âmbito do documento","Indexado; prova a confirmar")))</f>
        <v/>
      </c>
    </row>
    <row r="134" spans="1:10" ht="34.950000000000003" customHeight="1">
      <c r="A134" s="8" t="s">
        <v>1311</v>
      </c>
      <c r="B134" s="7"/>
      <c r="C134" s="7"/>
      <c r="D134" s="7"/>
      <c r="E134" s="7"/>
      <c r="F134" s="10"/>
      <c r="G134" s="7"/>
      <c r="H134" s="7"/>
      <c r="I134" s="7"/>
      <c r="J134" s="8" t="str">
        <f>IF(COUNTA(B134:I134)=0,"",IF(OR(B134="",C134="",D134="",E134=""),"Faltam elementos do documento",IF(AND(B134&lt;&gt;"Candidatura",NOT(COUNTIFS(Intervencoes!$A$7:$A$26,B134,Intervencoes!$B$7:$B$26,"&lt;&gt;")=1)),"Rever âmbito do documento","Indexado; prova a confirmar")))</f>
        <v/>
      </c>
    </row>
    <row r="135" spans="1:10" ht="34.950000000000003" customHeight="1">
      <c r="A135" s="8" t="s">
        <v>1312</v>
      </c>
      <c r="B135" s="7"/>
      <c r="C135" s="7"/>
      <c r="D135" s="7"/>
      <c r="E135" s="7"/>
      <c r="F135" s="10"/>
      <c r="G135" s="7"/>
      <c r="H135" s="7"/>
      <c r="I135" s="7"/>
      <c r="J135" s="8" t="str">
        <f>IF(COUNTA(B135:I135)=0,"",IF(OR(B135="",C135="",D135="",E135=""),"Faltam elementos do documento",IF(AND(B135&lt;&gt;"Candidatura",NOT(COUNTIFS(Intervencoes!$A$7:$A$26,B135,Intervencoes!$B$7:$B$26,"&lt;&gt;")=1)),"Rever âmbito do documento","Indexado; prova a confirmar")))</f>
        <v/>
      </c>
    </row>
    <row r="136" spans="1:10" ht="34.950000000000003" customHeight="1">
      <c r="A136" s="8" t="s">
        <v>1313</v>
      </c>
      <c r="B136" s="7"/>
      <c r="C136" s="7"/>
      <c r="D136" s="7"/>
      <c r="E136" s="7"/>
      <c r="F136" s="10"/>
      <c r="G136" s="7"/>
      <c r="H136" s="7"/>
      <c r="I136" s="7"/>
      <c r="J136" s="8" t="str">
        <f>IF(COUNTA(B136:I136)=0,"",IF(OR(B136="",C136="",D136="",E136=""),"Faltam elementos do documento",IF(AND(B136&lt;&gt;"Candidatura",NOT(COUNTIFS(Intervencoes!$A$7:$A$26,B136,Intervencoes!$B$7:$B$26,"&lt;&gt;")=1)),"Rever âmbito do documento","Indexado; prova a confirmar")))</f>
        <v/>
      </c>
    </row>
    <row r="137" spans="1:10" ht="34.950000000000003" customHeight="1">
      <c r="A137" s="8" t="s">
        <v>1314</v>
      </c>
      <c r="B137" s="7"/>
      <c r="C137" s="7"/>
      <c r="D137" s="7"/>
      <c r="E137" s="7"/>
      <c r="F137" s="10"/>
      <c r="G137" s="7"/>
      <c r="H137" s="7"/>
      <c r="I137" s="7"/>
      <c r="J137" s="8" t="str">
        <f>IF(COUNTA(B137:I137)=0,"",IF(OR(B137="",C137="",D137="",E137=""),"Faltam elementos do documento",IF(AND(B137&lt;&gt;"Candidatura",NOT(COUNTIFS(Intervencoes!$A$7:$A$26,B137,Intervencoes!$B$7:$B$26,"&lt;&gt;")=1)),"Rever âmbito do documento","Indexado; prova a confirmar")))</f>
        <v/>
      </c>
    </row>
    <row r="138" spans="1:10" ht="34.950000000000003" customHeight="1">
      <c r="A138" s="8" t="s">
        <v>1315</v>
      </c>
      <c r="B138" s="7"/>
      <c r="C138" s="7"/>
      <c r="D138" s="7"/>
      <c r="E138" s="7"/>
      <c r="F138" s="10"/>
      <c r="G138" s="7"/>
      <c r="H138" s="7"/>
      <c r="I138" s="7"/>
      <c r="J138" s="8" t="str">
        <f>IF(COUNTA(B138:I138)=0,"",IF(OR(B138="",C138="",D138="",E138=""),"Faltam elementos do documento",IF(AND(B138&lt;&gt;"Candidatura",NOT(COUNTIFS(Intervencoes!$A$7:$A$26,B138,Intervencoes!$B$7:$B$26,"&lt;&gt;")=1)),"Rever âmbito do documento","Indexado; prova a confirmar")))</f>
        <v/>
      </c>
    </row>
    <row r="139" spans="1:10" ht="34.950000000000003" customHeight="1">
      <c r="A139" s="8" t="s">
        <v>1316</v>
      </c>
      <c r="B139" s="7"/>
      <c r="C139" s="7"/>
      <c r="D139" s="7"/>
      <c r="E139" s="7"/>
      <c r="F139" s="10"/>
      <c r="G139" s="7"/>
      <c r="H139" s="7"/>
      <c r="I139" s="7"/>
      <c r="J139" s="8" t="str">
        <f>IF(COUNTA(B139:I139)=0,"",IF(OR(B139="",C139="",D139="",E139=""),"Faltam elementos do documento",IF(AND(B139&lt;&gt;"Candidatura",NOT(COUNTIFS(Intervencoes!$A$7:$A$26,B139,Intervencoes!$B$7:$B$26,"&lt;&gt;")=1)),"Rever âmbito do documento","Indexado; prova a confirmar")))</f>
        <v/>
      </c>
    </row>
    <row r="140" spans="1:10" ht="34.950000000000003" customHeight="1">
      <c r="A140" s="8" t="s">
        <v>1317</v>
      </c>
      <c r="B140" s="7"/>
      <c r="C140" s="7"/>
      <c r="D140" s="7"/>
      <c r="E140" s="7"/>
      <c r="F140" s="10"/>
      <c r="G140" s="7"/>
      <c r="H140" s="7"/>
      <c r="I140" s="7"/>
      <c r="J140" s="8" t="str">
        <f>IF(COUNTA(B140:I140)=0,"",IF(OR(B140="",C140="",D140="",E140=""),"Faltam elementos do documento",IF(AND(B140&lt;&gt;"Candidatura",NOT(COUNTIFS(Intervencoes!$A$7:$A$26,B140,Intervencoes!$B$7:$B$26,"&lt;&gt;")=1)),"Rever âmbito do documento","Indexado; prova a confirmar")))</f>
        <v/>
      </c>
    </row>
    <row r="141" spans="1:10" ht="34.950000000000003" customHeight="1">
      <c r="A141" s="8" t="s">
        <v>1318</v>
      </c>
      <c r="B141" s="7"/>
      <c r="C141" s="7"/>
      <c r="D141" s="7"/>
      <c r="E141" s="7"/>
      <c r="F141" s="10"/>
      <c r="G141" s="7"/>
      <c r="H141" s="7"/>
      <c r="I141" s="7"/>
      <c r="J141" s="8" t="str">
        <f>IF(COUNTA(B141:I141)=0,"",IF(OR(B141="",C141="",D141="",E141=""),"Faltam elementos do documento",IF(AND(B141&lt;&gt;"Candidatura",NOT(COUNTIFS(Intervencoes!$A$7:$A$26,B141,Intervencoes!$B$7:$B$26,"&lt;&gt;")=1)),"Rever âmbito do documento","Indexado; prova a confirmar")))</f>
        <v/>
      </c>
    </row>
    <row r="142" spans="1:10" ht="34.950000000000003" customHeight="1">
      <c r="A142" s="8" t="s">
        <v>1319</v>
      </c>
      <c r="B142" s="7"/>
      <c r="C142" s="7"/>
      <c r="D142" s="7"/>
      <c r="E142" s="7"/>
      <c r="F142" s="10"/>
      <c r="G142" s="7"/>
      <c r="H142" s="7"/>
      <c r="I142" s="7"/>
      <c r="J142" s="8" t="str">
        <f>IF(COUNTA(B142:I142)=0,"",IF(OR(B142="",C142="",D142="",E142=""),"Faltam elementos do documento",IF(AND(B142&lt;&gt;"Candidatura",NOT(COUNTIFS(Intervencoes!$A$7:$A$26,B142,Intervencoes!$B$7:$B$26,"&lt;&gt;")=1)),"Rever âmbito do documento","Indexado; prova a confirmar")))</f>
        <v/>
      </c>
    </row>
    <row r="143" spans="1:10" ht="34.950000000000003" customHeight="1">
      <c r="A143" s="8" t="s">
        <v>1320</v>
      </c>
      <c r="B143" s="7"/>
      <c r="C143" s="7"/>
      <c r="D143" s="7"/>
      <c r="E143" s="7"/>
      <c r="F143" s="10"/>
      <c r="G143" s="7"/>
      <c r="H143" s="7"/>
      <c r="I143" s="7"/>
      <c r="J143" s="8" t="str">
        <f>IF(COUNTA(B143:I143)=0,"",IF(OR(B143="",C143="",D143="",E143=""),"Faltam elementos do documento",IF(AND(B143&lt;&gt;"Candidatura",NOT(COUNTIFS(Intervencoes!$A$7:$A$26,B143,Intervencoes!$B$7:$B$26,"&lt;&gt;")=1)),"Rever âmbito do documento","Indexado; prova a confirmar")))</f>
        <v/>
      </c>
    </row>
    <row r="144" spans="1:10" ht="34.950000000000003" customHeight="1">
      <c r="A144" s="8" t="s">
        <v>1321</v>
      </c>
      <c r="B144" s="7"/>
      <c r="C144" s="7"/>
      <c r="D144" s="7"/>
      <c r="E144" s="7"/>
      <c r="F144" s="10"/>
      <c r="G144" s="7"/>
      <c r="H144" s="7"/>
      <c r="I144" s="7"/>
      <c r="J144" s="8" t="str">
        <f>IF(COUNTA(B144:I144)=0,"",IF(OR(B144="",C144="",D144="",E144=""),"Faltam elementos do documento",IF(AND(B144&lt;&gt;"Candidatura",NOT(COUNTIFS(Intervencoes!$A$7:$A$26,B144,Intervencoes!$B$7:$B$26,"&lt;&gt;")=1)),"Rever âmbito do documento","Indexado; prova a confirmar")))</f>
        <v/>
      </c>
    </row>
    <row r="145" spans="1:10" ht="34.950000000000003" customHeight="1">
      <c r="A145" s="8" t="s">
        <v>1322</v>
      </c>
      <c r="B145" s="7"/>
      <c r="C145" s="7"/>
      <c r="D145" s="7"/>
      <c r="E145" s="7"/>
      <c r="F145" s="10"/>
      <c r="G145" s="7"/>
      <c r="H145" s="7"/>
      <c r="I145" s="7"/>
      <c r="J145" s="8" t="str">
        <f>IF(COUNTA(B145:I145)=0,"",IF(OR(B145="",C145="",D145="",E145=""),"Faltam elementos do documento",IF(AND(B145&lt;&gt;"Candidatura",NOT(COUNTIFS(Intervencoes!$A$7:$A$26,B145,Intervencoes!$B$7:$B$26,"&lt;&gt;")=1)),"Rever âmbito do documento","Indexado; prova a confirmar")))</f>
        <v/>
      </c>
    </row>
    <row r="146" spans="1:10" ht="34.950000000000003" customHeight="1">
      <c r="A146" s="8" t="s">
        <v>1323</v>
      </c>
      <c r="B146" s="7"/>
      <c r="C146" s="7"/>
      <c r="D146" s="7"/>
      <c r="E146" s="7"/>
      <c r="F146" s="10"/>
      <c r="G146" s="7"/>
      <c r="H146" s="7"/>
      <c r="I146" s="7"/>
      <c r="J146" s="8" t="str">
        <f>IF(COUNTA(B146:I146)=0,"",IF(OR(B146="",C146="",D146="",E146=""),"Faltam elementos do documento",IF(AND(B146&lt;&gt;"Candidatura",NOT(COUNTIFS(Intervencoes!$A$7:$A$26,B146,Intervencoes!$B$7:$B$26,"&lt;&gt;")=1)),"Rever âmbito do documento","Indexado; prova a confirmar")))</f>
        <v/>
      </c>
    </row>
    <row r="147" spans="1:10" ht="34.950000000000003" customHeight="1">
      <c r="A147" s="8" t="s">
        <v>1324</v>
      </c>
      <c r="B147" s="7"/>
      <c r="C147" s="7"/>
      <c r="D147" s="7"/>
      <c r="E147" s="7"/>
      <c r="F147" s="10"/>
      <c r="G147" s="7"/>
      <c r="H147" s="7"/>
      <c r="I147" s="7"/>
      <c r="J147" s="8" t="str">
        <f>IF(COUNTA(B147:I147)=0,"",IF(OR(B147="",C147="",D147="",E147=""),"Faltam elementos do documento",IF(AND(B147&lt;&gt;"Candidatura",NOT(COUNTIFS(Intervencoes!$A$7:$A$26,B147,Intervencoes!$B$7:$B$26,"&lt;&gt;")=1)),"Rever âmbito do documento","Indexado; prova a confirmar")))</f>
        <v/>
      </c>
    </row>
    <row r="148" spans="1:10" ht="34.950000000000003" customHeight="1">
      <c r="A148" s="8" t="s">
        <v>1325</v>
      </c>
      <c r="B148" s="7"/>
      <c r="C148" s="7"/>
      <c r="D148" s="7"/>
      <c r="E148" s="7"/>
      <c r="F148" s="10"/>
      <c r="G148" s="7"/>
      <c r="H148" s="7"/>
      <c r="I148" s="7"/>
      <c r="J148" s="8" t="str">
        <f>IF(COUNTA(B148:I148)=0,"",IF(OR(B148="",C148="",D148="",E148=""),"Faltam elementos do documento",IF(AND(B148&lt;&gt;"Candidatura",NOT(COUNTIFS(Intervencoes!$A$7:$A$26,B148,Intervencoes!$B$7:$B$26,"&lt;&gt;")=1)),"Rever âmbito do documento","Indexado; prova a confirmar")))</f>
        <v/>
      </c>
    </row>
    <row r="149" spans="1:10" ht="34.950000000000003" customHeight="1">
      <c r="A149" s="8" t="s">
        <v>1326</v>
      </c>
      <c r="B149" s="7"/>
      <c r="C149" s="7"/>
      <c r="D149" s="7"/>
      <c r="E149" s="7"/>
      <c r="F149" s="10"/>
      <c r="G149" s="7"/>
      <c r="H149" s="7"/>
      <c r="I149" s="7"/>
      <c r="J149" s="8" t="str">
        <f>IF(COUNTA(B149:I149)=0,"",IF(OR(B149="",C149="",D149="",E149=""),"Faltam elementos do documento",IF(AND(B149&lt;&gt;"Candidatura",NOT(COUNTIFS(Intervencoes!$A$7:$A$26,B149,Intervencoes!$B$7:$B$26,"&lt;&gt;")=1)),"Rever âmbito do documento","Indexado; prova a confirmar")))</f>
        <v/>
      </c>
    </row>
    <row r="150" spans="1:10" ht="34.950000000000003" customHeight="1">
      <c r="A150" s="8" t="s">
        <v>1327</v>
      </c>
      <c r="B150" s="7"/>
      <c r="C150" s="7"/>
      <c r="D150" s="7"/>
      <c r="E150" s="7"/>
      <c r="F150" s="10"/>
      <c r="G150" s="7"/>
      <c r="H150" s="7"/>
      <c r="I150" s="7"/>
      <c r="J150" s="8" t="str">
        <f>IF(COUNTA(B150:I150)=0,"",IF(OR(B150="",C150="",D150="",E150=""),"Faltam elementos do documento",IF(AND(B150&lt;&gt;"Candidatura",NOT(COUNTIFS(Intervencoes!$A$7:$A$26,B150,Intervencoes!$B$7:$B$26,"&lt;&gt;")=1)),"Rever âmbito do documento","Indexado; prova a confirmar")))</f>
        <v/>
      </c>
    </row>
    <row r="151" spans="1:10" ht="34.950000000000003" customHeight="1">
      <c r="A151" s="8" t="s">
        <v>1328</v>
      </c>
      <c r="B151" s="7"/>
      <c r="C151" s="7"/>
      <c r="D151" s="7"/>
      <c r="E151" s="7"/>
      <c r="F151" s="10"/>
      <c r="G151" s="7"/>
      <c r="H151" s="7"/>
      <c r="I151" s="7"/>
      <c r="J151" s="8" t="str">
        <f>IF(COUNTA(B151:I151)=0,"",IF(OR(B151="",C151="",D151="",E151=""),"Faltam elementos do documento",IF(AND(B151&lt;&gt;"Candidatura",NOT(COUNTIFS(Intervencoes!$A$7:$A$26,B151,Intervencoes!$B$7:$B$26,"&lt;&gt;")=1)),"Rever âmbito do documento","Indexado; prova a confirmar")))</f>
        <v/>
      </c>
    </row>
    <row r="152" spans="1:10" ht="34.950000000000003" customHeight="1">
      <c r="A152" s="8" t="s">
        <v>1329</v>
      </c>
      <c r="B152" s="7"/>
      <c r="C152" s="7"/>
      <c r="D152" s="7"/>
      <c r="E152" s="7"/>
      <c r="F152" s="10"/>
      <c r="G152" s="7"/>
      <c r="H152" s="7"/>
      <c r="I152" s="7"/>
      <c r="J152" s="8" t="str">
        <f>IF(COUNTA(B152:I152)=0,"",IF(OR(B152="",C152="",D152="",E152=""),"Faltam elementos do documento",IF(AND(B152&lt;&gt;"Candidatura",NOT(COUNTIFS(Intervencoes!$A$7:$A$26,B152,Intervencoes!$B$7:$B$26,"&lt;&gt;")=1)),"Rever âmbito do documento","Indexado; prova a confirmar")))</f>
        <v/>
      </c>
    </row>
    <row r="153" spans="1:10" ht="34.950000000000003" customHeight="1">
      <c r="A153" s="8" t="s">
        <v>1330</v>
      </c>
      <c r="B153" s="7"/>
      <c r="C153" s="7"/>
      <c r="D153" s="7"/>
      <c r="E153" s="7"/>
      <c r="F153" s="10"/>
      <c r="G153" s="7"/>
      <c r="H153" s="7"/>
      <c r="I153" s="7"/>
      <c r="J153" s="8" t="str">
        <f>IF(COUNTA(B153:I153)=0,"",IF(OR(B153="",C153="",D153="",E153=""),"Faltam elementos do documento",IF(AND(B153&lt;&gt;"Candidatura",NOT(COUNTIFS(Intervencoes!$A$7:$A$26,B153,Intervencoes!$B$7:$B$26,"&lt;&gt;")=1)),"Rever âmbito do documento","Indexado; prova a confirmar")))</f>
        <v/>
      </c>
    </row>
    <row r="154" spans="1:10" ht="34.950000000000003" customHeight="1">
      <c r="A154" s="8" t="s">
        <v>1331</v>
      </c>
      <c r="B154" s="7"/>
      <c r="C154" s="7"/>
      <c r="D154" s="7"/>
      <c r="E154" s="7"/>
      <c r="F154" s="10"/>
      <c r="G154" s="7"/>
      <c r="H154" s="7"/>
      <c r="I154" s="7"/>
      <c r="J154" s="8" t="str">
        <f>IF(COUNTA(B154:I154)=0,"",IF(OR(B154="",C154="",D154="",E154=""),"Faltam elementos do documento",IF(AND(B154&lt;&gt;"Candidatura",NOT(COUNTIFS(Intervencoes!$A$7:$A$26,B154,Intervencoes!$B$7:$B$26,"&lt;&gt;")=1)),"Rever âmbito do documento","Indexado; prova a confirmar")))</f>
        <v/>
      </c>
    </row>
    <row r="155" spans="1:10" ht="34.950000000000003" customHeight="1">
      <c r="A155" s="8" t="s">
        <v>1332</v>
      </c>
      <c r="B155" s="7"/>
      <c r="C155" s="7"/>
      <c r="D155" s="7"/>
      <c r="E155" s="7"/>
      <c r="F155" s="10"/>
      <c r="G155" s="7"/>
      <c r="H155" s="7"/>
      <c r="I155" s="7"/>
      <c r="J155" s="8" t="str">
        <f>IF(COUNTA(B155:I155)=0,"",IF(OR(B155="",C155="",D155="",E155=""),"Faltam elementos do documento",IF(AND(B155&lt;&gt;"Candidatura",NOT(COUNTIFS(Intervencoes!$A$7:$A$26,B155,Intervencoes!$B$7:$B$26,"&lt;&gt;")=1)),"Rever âmbito do documento","Indexado; prova a confirmar")))</f>
        <v/>
      </c>
    </row>
    <row r="156" spans="1:10" ht="34.950000000000003" customHeight="1">
      <c r="A156" s="8" t="s">
        <v>1333</v>
      </c>
      <c r="B156" s="7"/>
      <c r="C156" s="7"/>
      <c r="D156" s="7"/>
      <c r="E156" s="7"/>
      <c r="F156" s="10"/>
      <c r="G156" s="7"/>
      <c r="H156" s="7"/>
      <c r="I156" s="7"/>
      <c r="J156" s="8" t="str">
        <f>IF(COUNTA(B156:I156)=0,"",IF(OR(B156="",C156="",D156="",E156=""),"Faltam elementos do documento",IF(AND(B156&lt;&gt;"Candidatura",NOT(COUNTIFS(Intervencoes!$A$7:$A$26,B156,Intervencoes!$B$7:$B$26,"&lt;&gt;")=1)),"Rever âmbito do documento","Indexado; prova a confirmar")))</f>
        <v/>
      </c>
    </row>
    <row r="157" spans="1:10" ht="34.950000000000003" customHeight="1">
      <c r="A157" s="8" t="s">
        <v>1334</v>
      </c>
      <c r="B157" s="7"/>
      <c r="C157" s="7"/>
      <c r="D157" s="7"/>
      <c r="E157" s="7"/>
      <c r="F157" s="10"/>
      <c r="G157" s="7"/>
      <c r="H157" s="7"/>
      <c r="I157" s="7"/>
      <c r="J157" s="8" t="str">
        <f>IF(COUNTA(B157:I157)=0,"",IF(OR(B157="",C157="",D157="",E157=""),"Faltam elementos do documento",IF(AND(B157&lt;&gt;"Candidatura",NOT(COUNTIFS(Intervencoes!$A$7:$A$26,B157,Intervencoes!$B$7:$B$26,"&lt;&gt;")=1)),"Rever âmbito do documento","Indexado; prova a confirmar")))</f>
        <v/>
      </c>
    </row>
    <row r="158" spans="1:10" ht="34.950000000000003" customHeight="1">
      <c r="A158" s="8" t="s">
        <v>1335</v>
      </c>
      <c r="B158" s="7"/>
      <c r="C158" s="7"/>
      <c r="D158" s="7"/>
      <c r="E158" s="7"/>
      <c r="F158" s="10"/>
      <c r="G158" s="7"/>
      <c r="H158" s="7"/>
      <c r="I158" s="7"/>
      <c r="J158" s="8" t="str">
        <f>IF(COUNTA(B158:I158)=0,"",IF(OR(B158="",C158="",D158="",E158=""),"Faltam elementos do documento",IF(AND(B158&lt;&gt;"Candidatura",NOT(COUNTIFS(Intervencoes!$A$7:$A$26,B158,Intervencoes!$B$7:$B$26,"&lt;&gt;")=1)),"Rever âmbito do documento","Indexado; prova a confirmar")))</f>
        <v/>
      </c>
    </row>
    <row r="159" spans="1:10" ht="34.950000000000003" customHeight="1">
      <c r="A159" s="8" t="s">
        <v>1336</v>
      </c>
      <c r="B159" s="7"/>
      <c r="C159" s="7"/>
      <c r="D159" s="7"/>
      <c r="E159" s="7"/>
      <c r="F159" s="10"/>
      <c r="G159" s="7"/>
      <c r="H159" s="7"/>
      <c r="I159" s="7"/>
      <c r="J159" s="8" t="str">
        <f>IF(COUNTA(B159:I159)=0,"",IF(OR(B159="",C159="",D159="",E159=""),"Faltam elementos do documento",IF(AND(B159&lt;&gt;"Candidatura",NOT(COUNTIFS(Intervencoes!$A$7:$A$26,B159,Intervencoes!$B$7:$B$26,"&lt;&gt;")=1)),"Rever âmbito do documento","Indexado; prova a confirmar")))</f>
        <v/>
      </c>
    </row>
    <row r="160" spans="1:10" ht="34.950000000000003" customHeight="1">
      <c r="A160" s="8" t="s">
        <v>1337</v>
      </c>
      <c r="B160" s="7"/>
      <c r="C160" s="7"/>
      <c r="D160" s="7"/>
      <c r="E160" s="7"/>
      <c r="F160" s="10"/>
      <c r="G160" s="7"/>
      <c r="H160" s="7"/>
      <c r="I160" s="7"/>
      <c r="J160" s="8" t="str">
        <f>IF(COUNTA(B160:I160)=0,"",IF(OR(B160="",C160="",D160="",E160=""),"Faltam elementos do documento",IF(AND(B160&lt;&gt;"Candidatura",NOT(COUNTIFS(Intervencoes!$A$7:$A$26,B160,Intervencoes!$B$7:$B$26,"&lt;&gt;")=1)),"Rever âmbito do documento","Indexado; prova a confirmar")))</f>
        <v/>
      </c>
    </row>
    <row r="161" spans="1:10" ht="34.950000000000003" customHeight="1">
      <c r="A161" s="8" t="s">
        <v>1338</v>
      </c>
      <c r="B161" s="7"/>
      <c r="C161" s="7"/>
      <c r="D161" s="7"/>
      <c r="E161" s="7"/>
      <c r="F161" s="10"/>
      <c r="G161" s="7"/>
      <c r="H161" s="7"/>
      <c r="I161" s="7"/>
      <c r="J161" s="8" t="str">
        <f>IF(COUNTA(B161:I161)=0,"",IF(OR(B161="",C161="",D161="",E161=""),"Faltam elementos do documento",IF(AND(B161&lt;&gt;"Candidatura",NOT(COUNTIFS(Intervencoes!$A$7:$A$26,B161,Intervencoes!$B$7:$B$26,"&lt;&gt;")=1)),"Rever âmbito do documento","Indexado; prova a confirmar")))</f>
        <v/>
      </c>
    </row>
    <row r="162" spans="1:10" ht="34.950000000000003" customHeight="1">
      <c r="A162" s="8" t="s">
        <v>1339</v>
      </c>
      <c r="B162" s="7"/>
      <c r="C162" s="7"/>
      <c r="D162" s="7"/>
      <c r="E162" s="7"/>
      <c r="F162" s="10"/>
      <c r="G162" s="7"/>
      <c r="H162" s="7"/>
      <c r="I162" s="7"/>
      <c r="J162" s="8" t="str">
        <f>IF(COUNTA(B162:I162)=0,"",IF(OR(B162="",C162="",D162="",E162=""),"Faltam elementos do documento",IF(AND(B162&lt;&gt;"Candidatura",NOT(COUNTIFS(Intervencoes!$A$7:$A$26,B162,Intervencoes!$B$7:$B$26,"&lt;&gt;")=1)),"Rever âmbito do documento","Indexado; prova a confirmar")))</f>
        <v/>
      </c>
    </row>
    <row r="163" spans="1:10" ht="34.950000000000003" customHeight="1">
      <c r="A163" s="8" t="s">
        <v>1340</v>
      </c>
      <c r="B163" s="7"/>
      <c r="C163" s="7"/>
      <c r="D163" s="7"/>
      <c r="E163" s="7"/>
      <c r="F163" s="10"/>
      <c r="G163" s="7"/>
      <c r="H163" s="7"/>
      <c r="I163" s="7"/>
      <c r="J163" s="8" t="str">
        <f>IF(COUNTA(B163:I163)=0,"",IF(OR(B163="",C163="",D163="",E163=""),"Faltam elementos do documento",IF(AND(B163&lt;&gt;"Candidatura",NOT(COUNTIFS(Intervencoes!$A$7:$A$26,B163,Intervencoes!$B$7:$B$26,"&lt;&gt;")=1)),"Rever âmbito do documento","Indexado; prova a confirmar")))</f>
        <v/>
      </c>
    </row>
    <row r="164" spans="1:10" ht="34.950000000000003" customHeight="1">
      <c r="A164" s="8" t="s">
        <v>1341</v>
      </c>
      <c r="B164" s="7"/>
      <c r="C164" s="7"/>
      <c r="D164" s="7"/>
      <c r="E164" s="7"/>
      <c r="F164" s="10"/>
      <c r="G164" s="7"/>
      <c r="H164" s="7"/>
      <c r="I164" s="7"/>
      <c r="J164" s="8" t="str">
        <f>IF(COUNTA(B164:I164)=0,"",IF(OR(B164="",C164="",D164="",E164=""),"Faltam elementos do documento",IF(AND(B164&lt;&gt;"Candidatura",NOT(COUNTIFS(Intervencoes!$A$7:$A$26,B164,Intervencoes!$B$7:$B$26,"&lt;&gt;")=1)),"Rever âmbito do documento","Indexado; prova a confirmar")))</f>
        <v/>
      </c>
    </row>
    <row r="165" spans="1:10" ht="34.950000000000003" customHeight="1">
      <c r="A165" s="8" t="s">
        <v>1342</v>
      </c>
      <c r="B165" s="7"/>
      <c r="C165" s="7"/>
      <c r="D165" s="7"/>
      <c r="E165" s="7"/>
      <c r="F165" s="10"/>
      <c r="G165" s="7"/>
      <c r="H165" s="7"/>
      <c r="I165" s="7"/>
      <c r="J165" s="8" t="str">
        <f>IF(COUNTA(B165:I165)=0,"",IF(OR(B165="",C165="",D165="",E165=""),"Faltam elementos do documento",IF(AND(B165&lt;&gt;"Candidatura",NOT(COUNTIFS(Intervencoes!$A$7:$A$26,B165,Intervencoes!$B$7:$B$26,"&lt;&gt;")=1)),"Rever âmbito do documento","Indexado; prova a confirmar")))</f>
        <v/>
      </c>
    </row>
    <row r="166" spans="1:10" ht="34.950000000000003" customHeight="1">
      <c r="A166" s="8" t="s">
        <v>1343</v>
      </c>
      <c r="B166" s="7"/>
      <c r="C166" s="7"/>
      <c r="D166" s="7"/>
      <c r="E166" s="7"/>
      <c r="F166" s="10"/>
      <c r="G166" s="7"/>
      <c r="H166" s="7"/>
      <c r="I166" s="7"/>
      <c r="J166" s="8" t="str">
        <f>IF(COUNTA(B166:I166)=0,"",IF(OR(B166="",C166="",D166="",E166=""),"Faltam elementos do documento",IF(AND(B166&lt;&gt;"Candidatura",NOT(COUNTIFS(Intervencoes!$A$7:$A$26,B166,Intervencoes!$B$7:$B$26,"&lt;&gt;")=1)),"Rever âmbito do documento","Indexado; prova a confirmar")))</f>
        <v/>
      </c>
    </row>
    <row r="167" spans="1:10" ht="34.950000000000003" customHeight="1">
      <c r="A167" s="8" t="s">
        <v>1344</v>
      </c>
      <c r="B167" s="7"/>
      <c r="C167" s="7"/>
      <c r="D167" s="7"/>
      <c r="E167" s="7"/>
      <c r="F167" s="10"/>
      <c r="G167" s="7"/>
      <c r="H167" s="7"/>
      <c r="I167" s="7"/>
      <c r="J167" s="8" t="str">
        <f>IF(COUNTA(B167:I167)=0,"",IF(OR(B167="",C167="",D167="",E167=""),"Faltam elementos do documento",IF(AND(B167&lt;&gt;"Candidatura",NOT(COUNTIFS(Intervencoes!$A$7:$A$26,B167,Intervencoes!$B$7:$B$26,"&lt;&gt;")=1)),"Rever âmbito do documento","Indexado; prova a confirmar")))</f>
        <v/>
      </c>
    </row>
    <row r="168" spans="1:10" ht="34.950000000000003" customHeight="1">
      <c r="A168" s="8" t="s">
        <v>1345</v>
      </c>
      <c r="B168" s="7"/>
      <c r="C168" s="7"/>
      <c r="D168" s="7"/>
      <c r="E168" s="7"/>
      <c r="F168" s="10"/>
      <c r="G168" s="7"/>
      <c r="H168" s="7"/>
      <c r="I168" s="7"/>
      <c r="J168" s="8" t="str">
        <f>IF(COUNTA(B168:I168)=0,"",IF(OR(B168="",C168="",D168="",E168=""),"Faltam elementos do documento",IF(AND(B168&lt;&gt;"Candidatura",NOT(COUNTIFS(Intervencoes!$A$7:$A$26,B168,Intervencoes!$B$7:$B$26,"&lt;&gt;")=1)),"Rever âmbito do documento","Indexado; prova a confirmar")))</f>
        <v/>
      </c>
    </row>
    <row r="169" spans="1:10" ht="34.950000000000003" customHeight="1">
      <c r="A169" s="8" t="s">
        <v>1346</v>
      </c>
      <c r="B169" s="7"/>
      <c r="C169" s="7"/>
      <c r="D169" s="7"/>
      <c r="E169" s="7"/>
      <c r="F169" s="10"/>
      <c r="G169" s="7"/>
      <c r="H169" s="7"/>
      <c r="I169" s="7"/>
      <c r="J169" s="8" t="str">
        <f>IF(COUNTA(B169:I169)=0,"",IF(OR(B169="",C169="",D169="",E169=""),"Faltam elementos do documento",IF(AND(B169&lt;&gt;"Candidatura",NOT(COUNTIFS(Intervencoes!$A$7:$A$26,B169,Intervencoes!$B$7:$B$26,"&lt;&gt;")=1)),"Rever âmbito do documento","Indexado; prova a confirmar")))</f>
        <v/>
      </c>
    </row>
    <row r="170" spans="1:10" ht="34.950000000000003" customHeight="1">
      <c r="A170" s="8" t="s">
        <v>1347</v>
      </c>
      <c r="B170" s="7"/>
      <c r="C170" s="7"/>
      <c r="D170" s="7"/>
      <c r="E170" s="7"/>
      <c r="F170" s="10"/>
      <c r="G170" s="7"/>
      <c r="H170" s="7"/>
      <c r="I170" s="7"/>
      <c r="J170" s="8" t="str">
        <f>IF(COUNTA(B170:I170)=0,"",IF(OR(B170="",C170="",D170="",E170=""),"Faltam elementos do documento",IF(AND(B170&lt;&gt;"Candidatura",NOT(COUNTIFS(Intervencoes!$A$7:$A$26,B170,Intervencoes!$B$7:$B$26,"&lt;&gt;")=1)),"Rever âmbito do documento","Indexado; prova a confirmar")))</f>
        <v/>
      </c>
    </row>
    <row r="171" spans="1:10" ht="34.950000000000003" customHeight="1">
      <c r="A171" s="8" t="s">
        <v>1348</v>
      </c>
      <c r="B171" s="7"/>
      <c r="C171" s="7"/>
      <c r="D171" s="7"/>
      <c r="E171" s="7"/>
      <c r="F171" s="10"/>
      <c r="G171" s="7"/>
      <c r="H171" s="7"/>
      <c r="I171" s="7"/>
      <c r="J171" s="8" t="str">
        <f>IF(COUNTA(B171:I171)=0,"",IF(OR(B171="",C171="",D171="",E171=""),"Faltam elementos do documento",IF(AND(B171&lt;&gt;"Candidatura",NOT(COUNTIFS(Intervencoes!$A$7:$A$26,B171,Intervencoes!$B$7:$B$26,"&lt;&gt;")=1)),"Rever âmbito do documento","Indexado; prova a confirmar")))</f>
        <v/>
      </c>
    </row>
    <row r="172" spans="1:10" ht="34.950000000000003" customHeight="1">
      <c r="A172" s="8" t="s">
        <v>1349</v>
      </c>
      <c r="B172" s="7"/>
      <c r="C172" s="7"/>
      <c r="D172" s="7"/>
      <c r="E172" s="7"/>
      <c r="F172" s="10"/>
      <c r="G172" s="7"/>
      <c r="H172" s="7"/>
      <c r="I172" s="7"/>
      <c r="J172" s="8" t="str">
        <f>IF(COUNTA(B172:I172)=0,"",IF(OR(B172="",C172="",D172="",E172=""),"Faltam elementos do documento",IF(AND(B172&lt;&gt;"Candidatura",NOT(COUNTIFS(Intervencoes!$A$7:$A$26,B172,Intervencoes!$B$7:$B$26,"&lt;&gt;")=1)),"Rever âmbito do documento","Indexado; prova a confirmar")))</f>
        <v/>
      </c>
    </row>
    <row r="173" spans="1:10" ht="34.950000000000003" customHeight="1">
      <c r="A173" s="8" t="s">
        <v>1350</v>
      </c>
      <c r="B173" s="7"/>
      <c r="C173" s="7"/>
      <c r="D173" s="7"/>
      <c r="E173" s="7"/>
      <c r="F173" s="10"/>
      <c r="G173" s="7"/>
      <c r="H173" s="7"/>
      <c r="I173" s="7"/>
      <c r="J173" s="8" t="str">
        <f>IF(COUNTA(B173:I173)=0,"",IF(OR(B173="",C173="",D173="",E173=""),"Faltam elementos do documento",IF(AND(B173&lt;&gt;"Candidatura",NOT(COUNTIFS(Intervencoes!$A$7:$A$26,B173,Intervencoes!$B$7:$B$26,"&lt;&gt;")=1)),"Rever âmbito do documento","Indexado; prova a confirmar")))</f>
        <v/>
      </c>
    </row>
    <row r="174" spans="1:10" ht="34.950000000000003" customHeight="1">
      <c r="A174" s="8" t="s">
        <v>1351</v>
      </c>
      <c r="B174" s="7"/>
      <c r="C174" s="7"/>
      <c r="D174" s="7"/>
      <c r="E174" s="7"/>
      <c r="F174" s="10"/>
      <c r="G174" s="7"/>
      <c r="H174" s="7"/>
      <c r="I174" s="7"/>
      <c r="J174" s="8" t="str">
        <f>IF(COUNTA(B174:I174)=0,"",IF(OR(B174="",C174="",D174="",E174=""),"Faltam elementos do documento",IF(AND(B174&lt;&gt;"Candidatura",NOT(COUNTIFS(Intervencoes!$A$7:$A$26,B174,Intervencoes!$B$7:$B$26,"&lt;&gt;")=1)),"Rever âmbito do documento","Indexado; prova a confirmar")))</f>
        <v/>
      </c>
    </row>
    <row r="175" spans="1:10" ht="34.950000000000003" customHeight="1">
      <c r="A175" s="8" t="s">
        <v>1352</v>
      </c>
      <c r="B175" s="7"/>
      <c r="C175" s="7"/>
      <c r="D175" s="7"/>
      <c r="E175" s="7"/>
      <c r="F175" s="10"/>
      <c r="G175" s="7"/>
      <c r="H175" s="7"/>
      <c r="I175" s="7"/>
      <c r="J175" s="8" t="str">
        <f>IF(COUNTA(B175:I175)=0,"",IF(OR(B175="",C175="",D175="",E175=""),"Faltam elementos do documento",IF(AND(B175&lt;&gt;"Candidatura",NOT(COUNTIFS(Intervencoes!$A$7:$A$26,B175,Intervencoes!$B$7:$B$26,"&lt;&gt;")=1)),"Rever âmbito do documento","Indexado; prova a confirmar")))</f>
        <v/>
      </c>
    </row>
    <row r="176" spans="1:10" ht="34.950000000000003" customHeight="1">
      <c r="A176" s="8" t="s">
        <v>1353</v>
      </c>
      <c r="B176" s="7"/>
      <c r="C176" s="7"/>
      <c r="D176" s="7"/>
      <c r="E176" s="7"/>
      <c r="F176" s="10"/>
      <c r="G176" s="7"/>
      <c r="H176" s="7"/>
      <c r="I176" s="7"/>
      <c r="J176" s="8" t="str">
        <f>IF(COUNTA(B176:I176)=0,"",IF(OR(B176="",C176="",D176="",E176=""),"Faltam elementos do documento",IF(AND(B176&lt;&gt;"Candidatura",NOT(COUNTIFS(Intervencoes!$A$7:$A$26,B176,Intervencoes!$B$7:$B$26,"&lt;&gt;")=1)),"Rever âmbito do documento","Indexado; prova a confirmar")))</f>
        <v/>
      </c>
    </row>
    <row r="177" spans="1:10" ht="34.950000000000003" customHeight="1">
      <c r="A177" s="8" t="s">
        <v>1354</v>
      </c>
      <c r="B177" s="7"/>
      <c r="C177" s="7"/>
      <c r="D177" s="7"/>
      <c r="E177" s="7"/>
      <c r="F177" s="10"/>
      <c r="G177" s="7"/>
      <c r="H177" s="7"/>
      <c r="I177" s="7"/>
      <c r="J177" s="8" t="str">
        <f>IF(COUNTA(B177:I177)=0,"",IF(OR(B177="",C177="",D177="",E177=""),"Faltam elementos do documento",IF(AND(B177&lt;&gt;"Candidatura",NOT(COUNTIFS(Intervencoes!$A$7:$A$26,B177,Intervencoes!$B$7:$B$26,"&lt;&gt;")=1)),"Rever âmbito do documento","Indexado; prova a confirmar")))</f>
        <v/>
      </c>
    </row>
    <row r="178" spans="1:10" ht="34.950000000000003" customHeight="1">
      <c r="A178" s="8" t="s">
        <v>1355</v>
      </c>
      <c r="B178" s="7"/>
      <c r="C178" s="7"/>
      <c r="D178" s="7"/>
      <c r="E178" s="7"/>
      <c r="F178" s="10"/>
      <c r="G178" s="7"/>
      <c r="H178" s="7"/>
      <c r="I178" s="7"/>
      <c r="J178" s="8" t="str">
        <f>IF(COUNTA(B178:I178)=0,"",IF(OR(B178="",C178="",D178="",E178=""),"Faltam elementos do documento",IF(AND(B178&lt;&gt;"Candidatura",NOT(COUNTIFS(Intervencoes!$A$7:$A$26,B178,Intervencoes!$B$7:$B$26,"&lt;&gt;")=1)),"Rever âmbito do documento","Indexado; prova a confirmar")))</f>
        <v/>
      </c>
    </row>
    <row r="179" spans="1:10" ht="34.950000000000003" customHeight="1">
      <c r="A179" s="8" t="s">
        <v>1356</v>
      </c>
      <c r="B179" s="7"/>
      <c r="C179" s="7"/>
      <c r="D179" s="7"/>
      <c r="E179" s="7"/>
      <c r="F179" s="10"/>
      <c r="G179" s="7"/>
      <c r="H179" s="7"/>
      <c r="I179" s="7"/>
      <c r="J179" s="8" t="str">
        <f>IF(COUNTA(B179:I179)=0,"",IF(OR(B179="",C179="",D179="",E179=""),"Faltam elementos do documento",IF(AND(B179&lt;&gt;"Candidatura",NOT(COUNTIFS(Intervencoes!$A$7:$A$26,B179,Intervencoes!$B$7:$B$26,"&lt;&gt;")=1)),"Rever âmbito do documento","Indexado; prova a confirmar")))</f>
        <v/>
      </c>
    </row>
    <row r="180" spans="1:10" ht="34.950000000000003" customHeight="1">
      <c r="A180" s="8" t="s">
        <v>1357</v>
      </c>
      <c r="B180" s="7"/>
      <c r="C180" s="7"/>
      <c r="D180" s="7"/>
      <c r="E180" s="7"/>
      <c r="F180" s="10"/>
      <c r="G180" s="7"/>
      <c r="H180" s="7"/>
      <c r="I180" s="7"/>
      <c r="J180" s="8" t="str">
        <f>IF(COUNTA(B180:I180)=0,"",IF(OR(B180="",C180="",D180="",E180=""),"Faltam elementos do documento",IF(AND(B180&lt;&gt;"Candidatura",NOT(COUNTIFS(Intervencoes!$A$7:$A$26,B180,Intervencoes!$B$7:$B$26,"&lt;&gt;")=1)),"Rever âmbito do documento","Indexado; prova a confirmar")))</f>
        <v/>
      </c>
    </row>
    <row r="181" spans="1:10" ht="34.950000000000003" customHeight="1">
      <c r="A181" s="8" t="s">
        <v>1358</v>
      </c>
      <c r="B181" s="7"/>
      <c r="C181" s="7"/>
      <c r="D181" s="7"/>
      <c r="E181" s="7"/>
      <c r="F181" s="10"/>
      <c r="G181" s="7"/>
      <c r="H181" s="7"/>
      <c r="I181" s="7"/>
      <c r="J181" s="8" t="str">
        <f>IF(COUNTA(B181:I181)=0,"",IF(OR(B181="",C181="",D181="",E181=""),"Faltam elementos do documento",IF(AND(B181&lt;&gt;"Candidatura",NOT(COUNTIFS(Intervencoes!$A$7:$A$26,B181,Intervencoes!$B$7:$B$26,"&lt;&gt;")=1)),"Rever âmbito do documento","Indexado; prova a confirmar")))</f>
        <v/>
      </c>
    </row>
    <row r="182" spans="1:10" ht="34.950000000000003" customHeight="1">
      <c r="A182" s="8" t="s">
        <v>1359</v>
      </c>
      <c r="B182" s="7"/>
      <c r="C182" s="7"/>
      <c r="D182" s="7"/>
      <c r="E182" s="7"/>
      <c r="F182" s="10"/>
      <c r="G182" s="7"/>
      <c r="H182" s="7"/>
      <c r="I182" s="7"/>
      <c r="J182" s="8" t="str">
        <f>IF(COUNTA(B182:I182)=0,"",IF(OR(B182="",C182="",D182="",E182=""),"Faltam elementos do documento",IF(AND(B182&lt;&gt;"Candidatura",NOT(COUNTIFS(Intervencoes!$A$7:$A$26,B182,Intervencoes!$B$7:$B$26,"&lt;&gt;")=1)),"Rever âmbito do documento","Indexado; prova a confirmar")))</f>
        <v/>
      </c>
    </row>
    <row r="183" spans="1:10" ht="34.950000000000003" customHeight="1">
      <c r="A183" s="8" t="s">
        <v>1360</v>
      </c>
      <c r="B183" s="7"/>
      <c r="C183" s="7"/>
      <c r="D183" s="7"/>
      <c r="E183" s="7"/>
      <c r="F183" s="10"/>
      <c r="G183" s="7"/>
      <c r="H183" s="7"/>
      <c r="I183" s="7"/>
      <c r="J183" s="8" t="str">
        <f>IF(COUNTA(B183:I183)=0,"",IF(OR(B183="",C183="",D183="",E183=""),"Faltam elementos do documento",IF(AND(B183&lt;&gt;"Candidatura",NOT(COUNTIFS(Intervencoes!$A$7:$A$26,B183,Intervencoes!$B$7:$B$26,"&lt;&gt;")=1)),"Rever âmbito do documento","Indexado; prova a confirmar")))</f>
        <v/>
      </c>
    </row>
    <row r="184" spans="1:10" ht="34.950000000000003" customHeight="1">
      <c r="A184" s="8" t="s">
        <v>1361</v>
      </c>
      <c r="B184" s="7"/>
      <c r="C184" s="7"/>
      <c r="D184" s="7"/>
      <c r="E184" s="7"/>
      <c r="F184" s="10"/>
      <c r="G184" s="7"/>
      <c r="H184" s="7"/>
      <c r="I184" s="7"/>
      <c r="J184" s="8" t="str">
        <f>IF(COUNTA(B184:I184)=0,"",IF(OR(B184="",C184="",D184="",E184=""),"Faltam elementos do documento",IF(AND(B184&lt;&gt;"Candidatura",NOT(COUNTIFS(Intervencoes!$A$7:$A$26,B184,Intervencoes!$B$7:$B$26,"&lt;&gt;")=1)),"Rever âmbito do documento","Indexado; prova a confirmar")))</f>
        <v/>
      </c>
    </row>
    <row r="185" spans="1:10" ht="34.950000000000003" customHeight="1">
      <c r="A185" s="8" t="s">
        <v>1362</v>
      </c>
      <c r="B185" s="7"/>
      <c r="C185" s="7"/>
      <c r="D185" s="7"/>
      <c r="E185" s="7"/>
      <c r="F185" s="10"/>
      <c r="G185" s="7"/>
      <c r="H185" s="7"/>
      <c r="I185" s="7"/>
      <c r="J185" s="8" t="str">
        <f>IF(COUNTA(B185:I185)=0,"",IF(OR(B185="",C185="",D185="",E185=""),"Faltam elementos do documento",IF(AND(B185&lt;&gt;"Candidatura",NOT(COUNTIFS(Intervencoes!$A$7:$A$26,B185,Intervencoes!$B$7:$B$26,"&lt;&gt;")=1)),"Rever âmbito do documento","Indexado; prova a confirmar")))</f>
        <v/>
      </c>
    </row>
    <row r="186" spans="1:10" ht="34.950000000000003" customHeight="1">
      <c r="A186" s="8" t="s">
        <v>1363</v>
      </c>
      <c r="B186" s="7"/>
      <c r="C186" s="7"/>
      <c r="D186" s="7"/>
      <c r="E186" s="7"/>
      <c r="F186" s="10"/>
      <c r="G186" s="7"/>
      <c r="H186" s="7"/>
      <c r="I186" s="7"/>
      <c r="J186" s="8" t="str">
        <f>IF(COUNTA(B186:I186)=0,"",IF(OR(B186="",C186="",D186="",E186=""),"Faltam elementos do documento",IF(AND(B186&lt;&gt;"Candidatura",NOT(COUNTIFS(Intervencoes!$A$7:$A$26,B186,Intervencoes!$B$7:$B$26,"&lt;&gt;")=1)),"Rever âmbito do documento","Indexado; prova a confirmar")))</f>
        <v/>
      </c>
    </row>
    <row r="187" spans="1:10" ht="34.950000000000003" customHeight="1">
      <c r="A187" s="8" t="s">
        <v>1364</v>
      </c>
      <c r="B187" s="7"/>
      <c r="C187" s="7"/>
      <c r="D187" s="7"/>
      <c r="E187" s="7"/>
      <c r="F187" s="10"/>
      <c r="G187" s="7"/>
      <c r="H187" s="7"/>
      <c r="I187" s="7"/>
      <c r="J187" s="8" t="str">
        <f>IF(COUNTA(B187:I187)=0,"",IF(OR(B187="",C187="",D187="",E187=""),"Faltam elementos do documento",IF(AND(B187&lt;&gt;"Candidatura",NOT(COUNTIFS(Intervencoes!$A$7:$A$26,B187,Intervencoes!$B$7:$B$26,"&lt;&gt;")=1)),"Rever âmbito do documento","Indexado; prova a confirmar")))</f>
        <v/>
      </c>
    </row>
    <row r="188" spans="1:10" ht="34.950000000000003" customHeight="1">
      <c r="A188" s="8" t="s">
        <v>1365</v>
      </c>
      <c r="B188" s="7"/>
      <c r="C188" s="7"/>
      <c r="D188" s="7"/>
      <c r="E188" s="7"/>
      <c r="F188" s="10"/>
      <c r="G188" s="7"/>
      <c r="H188" s="7"/>
      <c r="I188" s="7"/>
      <c r="J188" s="8" t="str">
        <f>IF(COUNTA(B188:I188)=0,"",IF(OR(B188="",C188="",D188="",E188=""),"Faltam elementos do documento",IF(AND(B188&lt;&gt;"Candidatura",NOT(COUNTIFS(Intervencoes!$A$7:$A$26,B188,Intervencoes!$B$7:$B$26,"&lt;&gt;")=1)),"Rever âmbito do documento","Indexado; prova a confirmar")))</f>
        <v/>
      </c>
    </row>
    <row r="189" spans="1:10" ht="34.950000000000003" customHeight="1">
      <c r="A189" s="8" t="s">
        <v>1366</v>
      </c>
      <c r="B189" s="7"/>
      <c r="C189" s="7"/>
      <c r="D189" s="7"/>
      <c r="E189" s="7"/>
      <c r="F189" s="10"/>
      <c r="G189" s="7"/>
      <c r="H189" s="7"/>
      <c r="I189" s="7"/>
      <c r="J189" s="8" t="str">
        <f>IF(COUNTA(B189:I189)=0,"",IF(OR(B189="",C189="",D189="",E189=""),"Faltam elementos do documento",IF(AND(B189&lt;&gt;"Candidatura",NOT(COUNTIFS(Intervencoes!$A$7:$A$26,B189,Intervencoes!$B$7:$B$26,"&lt;&gt;")=1)),"Rever âmbito do documento","Indexado; prova a confirmar")))</f>
        <v/>
      </c>
    </row>
    <row r="190" spans="1:10" ht="34.950000000000003" customHeight="1">
      <c r="A190" s="8" t="s">
        <v>1367</v>
      </c>
      <c r="B190" s="7"/>
      <c r="C190" s="7"/>
      <c r="D190" s="7"/>
      <c r="E190" s="7"/>
      <c r="F190" s="10"/>
      <c r="G190" s="7"/>
      <c r="H190" s="7"/>
      <c r="I190" s="7"/>
      <c r="J190" s="8" t="str">
        <f>IF(COUNTA(B190:I190)=0,"",IF(OR(B190="",C190="",D190="",E190=""),"Faltam elementos do documento",IF(AND(B190&lt;&gt;"Candidatura",NOT(COUNTIFS(Intervencoes!$A$7:$A$26,B190,Intervencoes!$B$7:$B$26,"&lt;&gt;")=1)),"Rever âmbito do documento","Indexado; prova a confirmar")))</f>
        <v/>
      </c>
    </row>
    <row r="191" spans="1:10" ht="34.950000000000003" customHeight="1">
      <c r="A191" s="8" t="s">
        <v>1368</v>
      </c>
      <c r="B191" s="7"/>
      <c r="C191" s="7"/>
      <c r="D191" s="7"/>
      <c r="E191" s="7"/>
      <c r="F191" s="10"/>
      <c r="G191" s="7"/>
      <c r="H191" s="7"/>
      <c r="I191" s="7"/>
      <c r="J191" s="8" t="str">
        <f>IF(COUNTA(B191:I191)=0,"",IF(OR(B191="",C191="",D191="",E191=""),"Faltam elementos do documento",IF(AND(B191&lt;&gt;"Candidatura",NOT(COUNTIFS(Intervencoes!$A$7:$A$26,B191,Intervencoes!$B$7:$B$26,"&lt;&gt;")=1)),"Rever âmbito do documento","Indexado; prova a confirmar")))</f>
        <v/>
      </c>
    </row>
    <row r="192" spans="1:10" ht="34.950000000000003" customHeight="1">
      <c r="A192" s="8" t="s">
        <v>1369</v>
      </c>
      <c r="B192" s="7"/>
      <c r="C192" s="7"/>
      <c r="D192" s="7"/>
      <c r="E192" s="7"/>
      <c r="F192" s="10"/>
      <c r="G192" s="7"/>
      <c r="H192" s="7"/>
      <c r="I192" s="7"/>
      <c r="J192" s="8" t="str">
        <f>IF(COUNTA(B192:I192)=0,"",IF(OR(B192="",C192="",D192="",E192=""),"Faltam elementos do documento",IF(AND(B192&lt;&gt;"Candidatura",NOT(COUNTIFS(Intervencoes!$A$7:$A$26,B192,Intervencoes!$B$7:$B$26,"&lt;&gt;")=1)),"Rever âmbito do documento","Indexado; prova a confirmar")))</f>
        <v/>
      </c>
    </row>
    <row r="193" spans="1:10" ht="34.950000000000003" customHeight="1">
      <c r="A193" s="8" t="s">
        <v>1370</v>
      </c>
      <c r="B193" s="7"/>
      <c r="C193" s="7"/>
      <c r="D193" s="7"/>
      <c r="E193" s="7"/>
      <c r="F193" s="10"/>
      <c r="G193" s="7"/>
      <c r="H193" s="7"/>
      <c r="I193" s="7"/>
      <c r="J193" s="8" t="str">
        <f>IF(COUNTA(B193:I193)=0,"",IF(OR(B193="",C193="",D193="",E193=""),"Faltam elementos do documento",IF(AND(B193&lt;&gt;"Candidatura",NOT(COUNTIFS(Intervencoes!$A$7:$A$26,B193,Intervencoes!$B$7:$B$26,"&lt;&gt;")=1)),"Rever âmbito do documento","Indexado; prova a confirmar")))</f>
        <v/>
      </c>
    </row>
    <row r="194" spans="1:10" ht="34.950000000000003" customHeight="1">
      <c r="A194" s="8" t="s">
        <v>1371</v>
      </c>
      <c r="B194" s="7"/>
      <c r="C194" s="7"/>
      <c r="D194" s="7"/>
      <c r="E194" s="7"/>
      <c r="F194" s="10"/>
      <c r="G194" s="7"/>
      <c r="H194" s="7"/>
      <c r="I194" s="7"/>
      <c r="J194" s="8" t="str">
        <f>IF(COUNTA(B194:I194)=0,"",IF(OR(B194="",C194="",D194="",E194=""),"Faltam elementos do documento",IF(AND(B194&lt;&gt;"Candidatura",NOT(COUNTIFS(Intervencoes!$A$7:$A$26,B194,Intervencoes!$B$7:$B$26,"&lt;&gt;")=1)),"Rever âmbito do documento","Indexado; prova a confirmar")))</f>
        <v/>
      </c>
    </row>
    <row r="195" spans="1:10" ht="34.950000000000003" customHeight="1">
      <c r="A195" s="8" t="s">
        <v>1372</v>
      </c>
      <c r="B195" s="7"/>
      <c r="C195" s="7"/>
      <c r="D195" s="7"/>
      <c r="E195" s="7"/>
      <c r="F195" s="10"/>
      <c r="G195" s="7"/>
      <c r="H195" s="7"/>
      <c r="I195" s="7"/>
      <c r="J195" s="8" t="str">
        <f>IF(COUNTA(B195:I195)=0,"",IF(OR(B195="",C195="",D195="",E195=""),"Faltam elementos do documento",IF(AND(B195&lt;&gt;"Candidatura",NOT(COUNTIFS(Intervencoes!$A$7:$A$26,B195,Intervencoes!$B$7:$B$26,"&lt;&gt;")=1)),"Rever âmbito do documento","Indexado; prova a confirmar")))</f>
        <v/>
      </c>
    </row>
    <row r="196" spans="1:10" ht="34.950000000000003" customHeight="1">
      <c r="A196" s="8" t="s">
        <v>1373</v>
      </c>
      <c r="B196" s="7"/>
      <c r="C196" s="7"/>
      <c r="D196" s="7"/>
      <c r="E196" s="7"/>
      <c r="F196" s="10"/>
      <c r="G196" s="7"/>
      <c r="H196" s="7"/>
      <c r="I196" s="7"/>
      <c r="J196" s="8" t="str">
        <f>IF(COUNTA(B196:I196)=0,"",IF(OR(B196="",C196="",D196="",E196=""),"Faltam elementos do documento",IF(AND(B196&lt;&gt;"Candidatura",NOT(COUNTIFS(Intervencoes!$A$7:$A$26,B196,Intervencoes!$B$7:$B$26,"&lt;&gt;")=1)),"Rever âmbito do documento","Indexado; prova a confirmar")))</f>
        <v/>
      </c>
    </row>
    <row r="197" spans="1:10" ht="34.950000000000003" customHeight="1">
      <c r="A197" s="8" t="s">
        <v>1374</v>
      </c>
      <c r="B197" s="7"/>
      <c r="C197" s="7"/>
      <c r="D197" s="7"/>
      <c r="E197" s="7"/>
      <c r="F197" s="10"/>
      <c r="G197" s="7"/>
      <c r="H197" s="7"/>
      <c r="I197" s="7"/>
      <c r="J197" s="8" t="str">
        <f>IF(COUNTA(B197:I197)=0,"",IF(OR(B197="",C197="",D197="",E197=""),"Faltam elementos do documento",IF(AND(B197&lt;&gt;"Candidatura",NOT(COUNTIFS(Intervencoes!$A$7:$A$26,B197,Intervencoes!$B$7:$B$26,"&lt;&gt;")=1)),"Rever âmbito do documento","Indexado; prova a confirmar")))</f>
        <v/>
      </c>
    </row>
    <row r="198" spans="1:10" ht="34.950000000000003" customHeight="1">
      <c r="A198" s="8" t="s">
        <v>1375</v>
      </c>
      <c r="B198" s="7"/>
      <c r="C198" s="7"/>
      <c r="D198" s="7"/>
      <c r="E198" s="7"/>
      <c r="F198" s="10"/>
      <c r="G198" s="7"/>
      <c r="H198" s="7"/>
      <c r="I198" s="7"/>
      <c r="J198" s="8" t="str">
        <f>IF(COUNTA(B198:I198)=0,"",IF(OR(B198="",C198="",D198="",E198=""),"Faltam elementos do documento",IF(AND(B198&lt;&gt;"Candidatura",NOT(COUNTIFS(Intervencoes!$A$7:$A$26,B198,Intervencoes!$B$7:$B$26,"&lt;&gt;")=1)),"Rever âmbito do documento","Indexado; prova a confirmar")))</f>
        <v/>
      </c>
    </row>
    <row r="199" spans="1:10" ht="34.950000000000003" customHeight="1">
      <c r="A199" s="8" t="s">
        <v>1376</v>
      </c>
      <c r="B199" s="7"/>
      <c r="C199" s="7"/>
      <c r="D199" s="7"/>
      <c r="E199" s="7"/>
      <c r="F199" s="10"/>
      <c r="G199" s="7"/>
      <c r="H199" s="7"/>
      <c r="I199" s="7"/>
      <c r="J199" s="8" t="str">
        <f>IF(COUNTA(B199:I199)=0,"",IF(OR(B199="",C199="",D199="",E199=""),"Faltam elementos do documento",IF(AND(B199&lt;&gt;"Candidatura",NOT(COUNTIFS(Intervencoes!$A$7:$A$26,B199,Intervencoes!$B$7:$B$26,"&lt;&gt;")=1)),"Rever âmbito do documento","Indexado; prova a confirmar")))</f>
        <v/>
      </c>
    </row>
    <row r="200" spans="1:10" ht="34.950000000000003" customHeight="1">
      <c r="A200" s="8" t="s">
        <v>1377</v>
      </c>
      <c r="B200" s="7"/>
      <c r="C200" s="7"/>
      <c r="D200" s="7"/>
      <c r="E200" s="7"/>
      <c r="F200" s="10"/>
      <c r="G200" s="7"/>
      <c r="H200" s="7"/>
      <c r="I200" s="7"/>
      <c r="J200" s="8" t="str">
        <f>IF(COUNTA(B200:I200)=0,"",IF(OR(B200="",C200="",D200="",E200=""),"Faltam elementos do documento",IF(AND(B200&lt;&gt;"Candidatura",NOT(COUNTIFS(Intervencoes!$A$7:$A$26,B200,Intervencoes!$B$7:$B$26,"&lt;&gt;")=1)),"Rever âmbito do documento","Indexado; prova a confirmar")))</f>
        <v/>
      </c>
    </row>
    <row r="201" spans="1:10" ht="34.950000000000003" customHeight="1">
      <c r="A201" s="8" t="s">
        <v>1378</v>
      </c>
      <c r="B201" s="7"/>
      <c r="C201" s="7"/>
      <c r="D201" s="7"/>
      <c r="E201" s="7"/>
      <c r="F201" s="10"/>
      <c r="G201" s="7"/>
      <c r="H201" s="7"/>
      <c r="I201" s="7"/>
      <c r="J201" s="8" t="str">
        <f>IF(COUNTA(B201:I201)=0,"",IF(OR(B201="",C201="",D201="",E201=""),"Faltam elementos do documento",IF(AND(B201&lt;&gt;"Candidatura",NOT(COUNTIFS(Intervencoes!$A$7:$A$26,B201,Intervencoes!$B$7:$B$26,"&lt;&gt;")=1)),"Rever âmbito do documento","Indexado; prova a confirmar")))</f>
        <v/>
      </c>
    </row>
    <row r="202" spans="1:10" ht="34.950000000000003" customHeight="1">
      <c r="A202" s="8" t="s">
        <v>1379</v>
      </c>
      <c r="B202" s="7"/>
      <c r="C202" s="7"/>
      <c r="D202" s="7"/>
      <c r="E202" s="7"/>
      <c r="F202" s="10"/>
      <c r="G202" s="7"/>
      <c r="H202" s="7"/>
      <c r="I202" s="7"/>
      <c r="J202" s="8" t="str">
        <f>IF(COUNTA(B202:I202)=0,"",IF(OR(B202="",C202="",D202="",E202=""),"Faltam elementos do documento",IF(AND(B202&lt;&gt;"Candidatura",NOT(COUNTIFS(Intervencoes!$A$7:$A$26,B202,Intervencoes!$B$7:$B$26,"&lt;&gt;")=1)),"Rever âmbito do documento","Indexado; prova a confirmar")))</f>
        <v/>
      </c>
    </row>
    <row r="203" spans="1:10" ht="34.950000000000003" customHeight="1">
      <c r="A203" s="8" t="s">
        <v>1380</v>
      </c>
      <c r="B203" s="7"/>
      <c r="C203" s="7"/>
      <c r="D203" s="7"/>
      <c r="E203" s="7"/>
      <c r="F203" s="10"/>
      <c r="G203" s="7"/>
      <c r="H203" s="7"/>
      <c r="I203" s="7"/>
      <c r="J203" s="8" t="str">
        <f>IF(COUNTA(B203:I203)=0,"",IF(OR(B203="",C203="",D203="",E203=""),"Faltam elementos do documento",IF(AND(B203&lt;&gt;"Candidatura",NOT(COUNTIFS(Intervencoes!$A$7:$A$26,B203,Intervencoes!$B$7:$B$26,"&lt;&gt;")=1)),"Rever âmbito do documento","Indexado; prova a confirmar")))</f>
        <v/>
      </c>
    </row>
    <row r="204" spans="1:10" ht="34.950000000000003" customHeight="1">
      <c r="A204" s="8" t="s">
        <v>1381</v>
      </c>
      <c r="B204" s="7"/>
      <c r="C204" s="7"/>
      <c r="D204" s="7"/>
      <c r="E204" s="7"/>
      <c r="F204" s="10"/>
      <c r="G204" s="7"/>
      <c r="H204" s="7"/>
      <c r="I204" s="7"/>
      <c r="J204" s="8" t="str">
        <f>IF(COUNTA(B204:I204)=0,"",IF(OR(B204="",C204="",D204="",E204=""),"Faltam elementos do documento",IF(AND(B204&lt;&gt;"Candidatura",NOT(COUNTIFS(Intervencoes!$A$7:$A$26,B204,Intervencoes!$B$7:$B$26,"&lt;&gt;")=1)),"Rever âmbito do documento","Indexado; prova a confirmar")))</f>
        <v/>
      </c>
    </row>
    <row r="205" spans="1:10" ht="34.950000000000003" customHeight="1">
      <c r="A205" s="8" t="s">
        <v>1382</v>
      </c>
      <c r="B205" s="7"/>
      <c r="C205" s="7"/>
      <c r="D205" s="7"/>
      <c r="E205" s="7"/>
      <c r="F205" s="10"/>
      <c r="G205" s="7"/>
      <c r="H205" s="7"/>
      <c r="I205" s="7"/>
      <c r="J205" s="8" t="str">
        <f>IF(COUNTA(B205:I205)=0,"",IF(OR(B205="",C205="",D205="",E205=""),"Faltam elementos do documento",IF(AND(B205&lt;&gt;"Candidatura",NOT(COUNTIFS(Intervencoes!$A$7:$A$26,B205,Intervencoes!$B$7:$B$26,"&lt;&gt;")=1)),"Rever âmbito do documento","Indexado; prova a confirmar")))</f>
        <v/>
      </c>
    </row>
    <row r="206" spans="1:10" ht="34.950000000000003" customHeight="1">
      <c r="A206" s="8" t="s">
        <v>1383</v>
      </c>
      <c r="B206" s="7"/>
      <c r="C206" s="7"/>
      <c r="D206" s="7"/>
      <c r="E206" s="7"/>
      <c r="F206" s="10"/>
      <c r="G206" s="7"/>
      <c r="H206" s="7"/>
      <c r="I206" s="7"/>
      <c r="J206" s="8" t="str">
        <f>IF(COUNTA(B206:I206)=0,"",IF(OR(B206="",C206="",D206="",E206=""),"Faltam elementos do documento",IF(AND(B206&lt;&gt;"Candidatura",NOT(COUNTIFS(Intervencoes!$A$7:$A$26,B206,Intervencoes!$B$7:$B$26,"&lt;&gt;")=1)),"Rever âmbito do documento","Indexado; prova a confirmar")))</f>
        <v/>
      </c>
    </row>
    <row r="207" spans="1:10" ht="34.950000000000003" customHeight="1">
      <c r="A207" s="8" t="s">
        <v>1384</v>
      </c>
      <c r="B207" s="7"/>
      <c r="C207" s="7"/>
      <c r="D207" s="7"/>
      <c r="E207" s="7"/>
      <c r="F207" s="10"/>
      <c r="G207" s="7"/>
      <c r="H207" s="7"/>
      <c r="I207" s="7"/>
      <c r="J207" s="8" t="str">
        <f>IF(COUNTA(B207:I207)=0,"",IF(OR(B207="",C207="",D207="",E207=""),"Faltam elementos do documento",IF(AND(B207&lt;&gt;"Candidatura",NOT(COUNTIFS(Intervencoes!$A$7:$A$26,B207,Intervencoes!$B$7:$B$26,"&lt;&gt;")=1)),"Rever âmbito do documento","Indexado; prova a confirmar")))</f>
        <v/>
      </c>
    </row>
    <row r="208" spans="1:10" ht="34.950000000000003" customHeight="1">
      <c r="A208" s="8" t="s">
        <v>1385</v>
      </c>
      <c r="B208" s="7"/>
      <c r="C208" s="7"/>
      <c r="D208" s="7"/>
      <c r="E208" s="7"/>
      <c r="F208" s="10"/>
      <c r="G208" s="7"/>
      <c r="H208" s="7"/>
      <c r="I208" s="7"/>
      <c r="J208" s="8" t="str">
        <f>IF(COUNTA(B208:I208)=0,"",IF(OR(B208="",C208="",D208="",E208=""),"Faltam elementos do documento",IF(AND(B208&lt;&gt;"Candidatura",NOT(COUNTIFS(Intervencoes!$A$7:$A$26,B208,Intervencoes!$B$7:$B$26,"&lt;&gt;")=1)),"Rever âmbito do documento","Indexado; prova a confirmar")))</f>
        <v/>
      </c>
    </row>
    <row r="209" spans="1:10" ht="34.950000000000003" customHeight="1">
      <c r="A209" s="8" t="s">
        <v>1386</v>
      </c>
      <c r="B209" s="7"/>
      <c r="C209" s="7"/>
      <c r="D209" s="7"/>
      <c r="E209" s="7"/>
      <c r="F209" s="10"/>
      <c r="G209" s="7"/>
      <c r="H209" s="7"/>
      <c r="I209" s="7"/>
      <c r="J209" s="8" t="str">
        <f>IF(COUNTA(B209:I209)=0,"",IF(OR(B209="",C209="",D209="",E209=""),"Faltam elementos do documento",IF(AND(B209&lt;&gt;"Candidatura",NOT(COUNTIFS(Intervencoes!$A$7:$A$26,B209,Intervencoes!$B$7:$B$26,"&lt;&gt;")=1)),"Rever âmbito do documento","Indexado; prova a confirmar")))</f>
        <v/>
      </c>
    </row>
    <row r="210" spans="1:10" ht="34.950000000000003" customHeight="1">
      <c r="A210" s="8" t="s">
        <v>1387</v>
      </c>
      <c r="B210" s="7"/>
      <c r="C210" s="7"/>
      <c r="D210" s="7"/>
      <c r="E210" s="7"/>
      <c r="F210" s="10"/>
      <c r="G210" s="7"/>
      <c r="H210" s="7"/>
      <c r="I210" s="7"/>
      <c r="J210" s="8" t="str">
        <f>IF(COUNTA(B210:I210)=0,"",IF(OR(B210="",C210="",D210="",E210=""),"Faltam elementos do documento",IF(AND(B210&lt;&gt;"Candidatura",NOT(COUNTIFS(Intervencoes!$A$7:$A$26,B210,Intervencoes!$B$7:$B$26,"&lt;&gt;")=1)),"Rever âmbito do documento","Indexado; prova a confirmar")))</f>
        <v/>
      </c>
    </row>
    <row r="211" spans="1:10" ht="34.950000000000003" customHeight="1">
      <c r="A211" s="8" t="s">
        <v>1388</v>
      </c>
      <c r="B211" s="7"/>
      <c r="C211" s="7"/>
      <c r="D211" s="7"/>
      <c r="E211" s="7"/>
      <c r="F211" s="10"/>
      <c r="G211" s="7"/>
      <c r="H211" s="7"/>
      <c r="I211" s="7"/>
      <c r="J211" s="8" t="str">
        <f>IF(COUNTA(B211:I211)=0,"",IF(OR(B211="",C211="",D211="",E211=""),"Faltam elementos do documento",IF(AND(B211&lt;&gt;"Candidatura",NOT(COUNTIFS(Intervencoes!$A$7:$A$26,B211,Intervencoes!$B$7:$B$26,"&lt;&gt;")=1)),"Rever âmbito do documento","Indexado; prova a confirmar")))</f>
        <v/>
      </c>
    </row>
    <row r="212" spans="1:10" ht="34.950000000000003" customHeight="1">
      <c r="A212" s="8" t="s">
        <v>1389</v>
      </c>
      <c r="B212" s="7"/>
      <c r="C212" s="7"/>
      <c r="D212" s="7"/>
      <c r="E212" s="7"/>
      <c r="F212" s="10"/>
      <c r="G212" s="7"/>
      <c r="H212" s="7"/>
      <c r="I212" s="7"/>
      <c r="J212" s="8" t="str">
        <f>IF(COUNTA(B212:I212)=0,"",IF(OR(B212="",C212="",D212="",E212=""),"Faltam elementos do documento",IF(AND(B212&lt;&gt;"Candidatura",NOT(COUNTIFS(Intervencoes!$A$7:$A$26,B212,Intervencoes!$B$7:$B$26,"&lt;&gt;")=1)),"Rever âmbito do documento","Indexado; prova a confirmar")))</f>
        <v/>
      </c>
    </row>
    <row r="213" spans="1:10" ht="34.950000000000003" customHeight="1">
      <c r="A213" s="8" t="s">
        <v>1390</v>
      </c>
      <c r="B213" s="7"/>
      <c r="C213" s="7"/>
      <c r="D213" s="7"/>
      <c r="E213" s="7"/>
      <c r="F213" s="10"/>
      <c r="G213" s="7"/>
      <c r="H213" s="7"/>
      <c r="I213" s="7"/>
      <c r="J213" s="8" t="str">
        <f>IF(COUNTA(B213:I213)=0,"",IF(OR(B213="",C213="",D213="",E213=""),"Faltam elementos do documento",IF(AND(B213&lt;&gt;"Candidatura",NOT(COUNTIFS(Intervencoes!$A$7:$A$26,B213,Intervencoes!$B$7:$B$26,"&lt;&gt;")=1)),"Rever âmbito do documento","Indexado; prova a confirmar")))</f>
        <v/>
      </c>
    </row>
    <row r="214" spans="1:10" ht="34.950000000000003" customHeight="1">
      <c r="A214" s="8" t="s">
        <v>1391</v>
      </c>
      <c r="B214" s="7"/>
      <c r="C214" s="7"/>
      <c r="D214" s="7"/>
      <c r="E214" s="7"/>
      <c r="F214" s="10"/>
      <c r="G214" s="7"/>
      <c r="H214" s="7"/>
      <c r="I214" s="7"/>
      <c r="J214" s="8" t="str">
        <f>IF(COUNTA(B214:I214)=0,"",IF(OR(B214="",C214="",D214="",E214=""),"Faltam elementos do documento",IF(AND(B214&lt;&gt;"Candidatura",NOT(COUNTIFS(Intervencoes!$A$7:$A$26,B214,Intervencoes!$B$7:$B$26,"&lt;&gt;")=1)),"Rever âmbito do documento","Indexado; prova a confirmar")))</f>
        <v/>
      </c>
    </row>
    <row r="215" spans="1:10" ht="34.950000000000003" customHeight="1">
      <c r="A215" s="8" t="s">
        <v>1392</v>
      </c>
      <c r="B215" s="7"/>
      <c r="C215" s="7"/>
      <c r="D215" s="7"/>
      <c r="E215" s="7"/>
      <c r="F215" s="10"/>
      <c r="G215" s="7"/>
      <c r="H215" s="7"/>
      <c r="I215" s="7"/>
      <c r="J215" s="8" t="str">
        <f>IF(COUNTA(B215:I215)=0,"",IF(OR(B215="",C215="",D215="",E215=""),"Faltam elementos do documento",IF(AND(B215&lt;&gt;"Candidatura",NOT(COUNTIFS(Intervencoes!$A$7:$A$26,B215,Intervencoes!$B$7:$B$26,"&lt;&gt;")=1)),"Rever âmbito do documento","Indexado; prova a confirmar")))</f>
        <v/>
      </c>
    </row>
    <row r="216" spans="1:10" ht="34.950000000000003" customHeight="1">
      <c r="A216" s="8" t="s">
        <v>1393</v>
      </c>
      <c r="B216" s="7"/>
      <c r="C216" s="7"/>
      <c r="D216" s="7"/>
      <c r="E216" s="7"/>
      <c r="F216" s="10"/>
      <c r="G216" s="7"/>
      <c r="H216" s="7"/>
      <c r="I216" s="7"/>
      <c r="J216" s="8" t="str">
        <f>IF(COUNTA(B216:I216)=0,"",IF(OR(B216="",C216="",D216="",E216=""),"Faltam elementos do documento",IF(AND(B216&lt;&gt;"Candidatura",NOT(COUNTIFS(Intervencoes!$A$7:$A$26,B216,Intervencoes!$B$7:$B$26,"&lt;&gt;")=1)),"Rever âmbito do documento","Indexado; prova a confirmar")))</f>
        <v/>
      </c>
    </row>
    <row r="217" spans="1:10" ht="34.950000000000003" customHeight="1">
      <c r="A217" s="8" t="s">
        <v>1394</v>
      </c>
      <c r="B217" s="7"/>
      <c r="C217" s="7"/>
      <c r="D217" s="7"/>
      <c r="E217" s="7"/>
      <c r="F217" s="10"/>
      <c r="G217" s="7"/>
      <c r="H217" s="7"/>
      <c r="I217" s="7"/>
      <c r="J217" s="8" t="str">
        <f>IF(COUNTA(B217:I217)=0,"",IF(OR(B217="",C217="",D217="",E217=""),"Faltam elementos do documento",IF(AND(B217&lt;&gt;"Candidatura",NOT(COUNTIFS(Intervencoes!$A$7:$A$26,B217,Intervencoes!$B$7:$B$26,"&lt;&gt;")=1)),"Rever âmbito do documento","Indexado; prova a confirmar")))</f>
        <v/>
      </c>
    </row>
    <row r="218" spans="1:10" ht="34.950000000000003" customHeight="1">
      <c r="A218" s="8" t="s">
        <v>1395</v>
      </c>
      <c r="B218" s="7"/>
      <c r="C218" s="7"/>
      <c r="D218" s="7"/>
      <c r="E218" s="7"/>
      <c r="F218" s="10"/>
      <c r="G218" s="7"/>
      <c r="H218" s="7"/>
      <c r="I218" s="7"/>
      <c r="J218" s="8" t="str">
        <f>IF(COUNTA(B218:I218)=0,"",IF(OR(B218="",C218="",D218="",E218=""),"Faltam elementos do documento",IF(AND(B218&lt;&gt;"Candidatura",NOT(COUNTIFS(Intervencoes!$A$7:$A$26,B218,Intervencoes!$B$7:$B$26,"&lt;&gt;")=1)),"Rever âmbito do documento","Indexado; prova a confirmar")))</f>
        <v/>
      </c>
    </row>
    <row r="219" spans="1:10" ht="34.950000000000003" customHeight="1">
      <c r="A219" s="8" t="s">
        <v>1396</v>
      </c>
      <c r="B219" s="7"/>
      <c r="C219" s="7"/>
      <c r="D219" s="7"/>
      <c r="E219" s="7"/>
      <c r="F219" s="10"/>
      <c r="G219" s="7"/>
      <c r="H219" s="7"/>
      <c r="I219" s="7"/>
      <c r="J219" s="8" t="str">
        <f>IF(COUNTA(B219:I219)=0,"",IF(OR(B219="",C219="",D219="",E219=""),"Faltam elementos do documento",IF(AND(B219&lt;&gt;"Candidatura",NOT(COUNTIFS(Intervencoes!$A$7:$A$26,B219,Intervencoes!$B$7:$B$26,"&lt;&gt;")=1)),"Rever âmbito do documento","Indexado; prova a confirmar")))</f>
        <v/>
      </c>
    </row>
    <row r="220" spans="1:10" ht="34.950000000000003" customHeight="1">
      <c r="A220" s="8" t="s">
        <v>1397</v>
      </c>
      <c r="B220" s="7"/>
      <c r="C220" s="7"/>
      <c r="D220" s="7"/>
      <c r="E220" s="7"/>
      <c r="F220" s="10"/>
      <c r="G220" s="7"/>
      <c r="H220" s="7"/>
      <c r="I220" s="7"/>
      <c r="J220" s="8" t="str">
        <f>IF(COUNTA(B220:I220)=0,"",IF(OR(B220="",C220="",D220="",E220=""),"Faltam elementos do documento",IF(AND(B220&lt;&gt;"Candidatura",NOT(COUNTIFS(Intervencoes!$A$7:$A$26,B220,Intervencoes!$B$7:$B$26,"&lt;&gt;")=1)),"Rever âmbito do documento","Indexado; prova a confirmar")))</f>
        <v/>
      </c>
    </row>
    <row r="221" spans="1:10" ht="34.950000000000003" customHeight="1">
      <c r="A221" s="8" t="s">
        <v>1398</v>
      </c>
      <c r="B221" s="7"/>
      <c r="C221" s="7"/>
      <c r="D221" s="7"/>
      <c r="E221" s="7"/>
      <c r="F221" s="10"/>
      <c r="G221" s="7"/>
      <c r="H221" s="7"/>
      <c r="I221" s="7"/>
      <c r="J221" s="8" t="str">
        <f>IF(COUNTA(B221:I221)=0,"",IF(OR(B221="",C221="",D221="",E221=""),"Faltam elementos do documento",IF(AND(B221&lt;&gt;"Candidatura",NOT(COUNTIFS(Intervencoes!$A$7:$A$26,B221,Intervencoes!$B$7:$B$26,"&lt;&gt;")=1)),"Rever âmbito do documento","Indexado; prova a confirmar")))</f>
        <v/>
      </c>
    </row>
    <row r="222" spans="1:10" ht="34.950000000000003" customHeight="1">
      <c r="A222" s="8" t="s">
        <v>1399</v>
      </c>
      <c r="B222" s="7"/>
      <c r="C222" s="7"/>
      <c r="D222" s="7"/>
      <c r="E222" s="7"/>
      <c r="F222" s="10"/>
      <c r="G222" s="7"/>
      <c r="H222" s="7"/>
      <c r="I222" s="7"/>
      <c r="J222" s="8" t="str">
        <f>IF(COUNTA(B222:I222)=0,"",IF(OR(B222="",C222="",D222="",E222=""),"Faltam elementos do documento",IF(AND(B222&lt;&gt;"Candidatura",NOT(COUNTIFS(Intervencoes!$A$7:$A$26,B222,Intervencoes!$B$7:$B$26,"&lt;&gt;")=1)),"Rever âmbito do documento","Indexado; prova a confirmar")))</f>
        <v/>
      </c>
    </row>
    <row r="223" spans="1:10" ht="34.950000000000003" customHeight="1">
      <c r="A223" s="8" t="s">
        <v>1400</v>
      </c>
      <c r="B223" s="7"/>
      <c r="C223" s="7"/>
      <c r="D223" s="7"/>
      <c r="E223" s="7"/>
      <c r="F223" s="10"/>
      <c r="G223" s="7"/>
      <c r="H223" s="7"/>
      <c r="I223" s="7"/>
      <c r="J223" s="8" t="str">
        <f>IF(COUNTA(B223:I223)=0,"",IF(OR(B223="",C223="",D223="",E223=""),"Faltam elementos do documento",IF(AND(B223&lt;&gt;"Candidatura",NOT(COUNTIFS(Intervencoes!$A$7:$A$26,B223,Intervencoes!$B$7:$B$26,"&lt;&gt;")=1)),"Rever âmbito do documento","Indexado; prova a confirmar")))</f>
        <v/>
      </c>
    </row>
    <row r="224" spans="1:10" ht="34.950000000000003" customHeight="1">
      <c r="A224" s="8" t="s">
        <v>1401</v>
      </c>
      <c r="B224" s="7"/>
      <c r="C224" s="7"/>
      <c r="D224" s="7"/>
      <c r="E224" s="7"/>
      <c r="F224" s="10"/>
      <c r="G224" s="7"/>
      <c r="H224" s="7"/>
      <c r="I224" s="7"/>
      <c r="J224" s="8" t="str">
        <f>IF(COUNTA(B224:I224)=0,"",IF(OR(B224="",C224="",D224="",E224=""),"Faltam elementos do documento",IF(AND(B224&lt;&gt;"Candidatura",NOT(COUNTIFS(Intervencoes!$A$7:$A$26,B224,Intervencoes!$B$7:$B$26,"&lt;&gt;")=1)),"Rever âmbito do documento","Indexado; prova a confirmar")))</f>
        <v/>
      </c>
    </row>
    <row r="225" spans="1:10" ht="34.950000000000003" customHeight="1">
      <c r="A225" s="8" t="s">
        <v>1402</v>
      </c>
      <c r="B225" s="7"/>
      <c r="C225" s="7"/>
      <c r="D225" s="7"/>
      <c r="E225" s="7"/>
      <c r="F225" s="10"/>
      <c r="G225" s="7"/>
      <c r="H225" s="7"/>
      <c r="I225" s="7"/>
      <c r="J225" s="8" t="str">
        <f>IF(COUNTA(B225:I225)=0,"",IF(OR(B225="",C225="",D225="",E225=""),"Faltam elementos do documento",IF(AND(B225&lt;&gt;"Candidatura",NOT(COUNTIFS(Intervencoes!$A$7:$A$26,B225,Intervencoes!$B$7:$B$26,"&lt;&gt;")=1)),"Rever âmbito do documento","Indexado; prova a confirmar")))</f>
        <v/>
      </c>
    </row>
    <row r="226" spans="1:10" ht="34.950000000000003" customHeight="1">
      <c r="A226" s="8" t="s">
        <v>1403</v>
      </c>
      <c r="B226" s="7"/>
      <c r="C226" s="7"/>
      <c r="D226" s="7"/>
      <c r="E226" s="7"/>
      <c r="F226" s="10"/>
      <c r="G226" s="7"/>
      <c r="H226" s="7"/>
      <c r="I226" s="7"/>
      <c r="J226" s="8" t="str">
        <f>IF(COUNTA(B226:I226)=0,"",IF(OR(B226="",C226="",D226="",E226=""),"Faltam elementos do documento",IF(AND(B226&lt;&gt;"Candidatura",NOT(COUNTIFS(Intervencoes!$A$7:$A$26,B226,Intervencoes!$B$7:$B$26,"&lt;&gt;")=1)),"Rever âmbito do documento","Indexado; prova a confirmar")))</f>
        <v/>
      </c>
    </row>
    <row r="227" spans="1:10" ht="34.950000000000003" customHeight="1">
      <c r="A227" s="8" t="s">
        <v>1404</v>
      </c>
      <c r="B227" s="7"/>
      <c r="C227" s="7"/>
      <c r="D227" s="7"/>
      <c r="E227" s="7"/>
      <c r="F227" s="10"/>
      <c r="G227" s="7"/>
      <c r="H227" s="7"/>
      <c r="I227" s="7"/>
      <c r="J227" s="8" t="str">
        <f>IF(COUNTA(B227:I227)=0,"",IF(OR(B227="",C227="",D227="",E227=""),"Faltam elementos do documento",IF(AND(B227&lt;&gt;"Candidatura",NOT(COUNTIFS(Intervencoes!$A$7:$A$26,B227,Intervencoes!$B$7:$B$26,"&lt;&gt;")=1)),"Rever âmbito do documento","Indexado; prova a confirmar")))</f>
        <v/>
      </c>
    </row>
    <row r="228" spans="1:10" ht="34.950000000000003" customHeight="1">
      <c r="A228" s="8" t="s">
        <v>1405</v>
      </c>
      <c r="B228" s="7"/>
      <c r="C228" s="7"/>
      <c r="D228" s="7"/>
      <c r="E228" s="7"/>
      <c r="F228" s="10"/>
      <c r="G228" s="7"/>
      <c r="H228" s="7"/>
      <c r="I228" s="7"/>
      <c r="J228" s="8" t="str">
        <f>IF(COUNTA(B228:I228)=0,"",IF(OR(B228="",C228="",D228="",E228=""),"Faltam elementos do documento",IF(AND(B228&lt;&gt;"Candidatura",NOT(COUNTIFS(Intervencoes!$A$7:$A$26,B228,Intervencoes!$B$7:$B$26,"&lt;&gt;")=1)),"Rever âmbito do documento","Indexado; prova a confirmar")))</f>
        <v/>
      </c>
    </row>
    <row r="229" spans="1:10" ht="34.950000000000003" customHeight="1">
      <c r="A229" s="8" t="s">
        <v>1406</v>
      </c>
      <c r="B229" s="7"/>
      <c r="C229" s="7"/>
      <c r="D229" s="7"/>
      <c r="E229" s="7"/>
      <c r="F229" s="10"/>
      <c r="G229" s="7"/>
      <c r="H229" s="7"/>
      <c r="I229" s="7"/>
      <c r="J229" s="8" t="str">
        <f>IF(COUNTA(B229:I229)=0,"",IF(OR(B229="",C229="",D229="",E229=""),"Faltam elementos do documento",IF(AND(B229&lt;&gt;"Candidatura",NOT(COUNTIFS(Intervencoes!$A$7:$A$26,B229,Intervencoes!$B$7:$B$26,"&lt;&gt;")=1)),"Rever âmbito do documento","Indexado; prova a confirmar")))</f>
        <v/>
      </c>
    </row>
    <row r="230" spans="1:10" ht="34.950000000000003" customHeight="1">
      <c r="A230" s="8" t="s">
        <v>1407</v>
      </c>
      <c r="B230" s="7"/>
      <c r="C230" s="7"/>
      <c r="D230" s="7"/>
      <c r="E230" s="7"/>
      <c r="F230" s="10"/>
      <c r="G230" s="7"/>
      <c r="H230" s="7"/>
      <c r="I230" s="7"/>
      <c r="J230" s="8" t="str">
        <f>IF(COUNTA(B230:I230)=0,"",IF(OR(B230="",C230="",D230="",E230=""),"Faltam elementos do documento",IF(AND(B230&lt;&gt;"Candidatura",NOT(COUNTIFS(Intervencoes!$A$7:$A$26,B230,Intervencoes!$B$7:$B$26,"&lt;&gt;")=1)),"Rever âmbito do documento","Indexado; prova a confirmar")))</f>
        <v/>
      </c>
    </row>
    <row r="231" spans="1:10" ht="34.950000000000003" customHeight="1">
      <c r="A231" s="8" t="s">
        <v>1408</v>
      </c>
      <c r="B231" s="7"/>
      <c r="C231" s="7"/>
      <c r="D231" s="7"/>
      <c r="E231" s="7"/>
      <c r="F231" s="10"/>
      <c r="G231" s="7"/>
      <c r="H231" s="7"/>
      <c r="I231" s="7"/>
      <c r="J231" s="8" t="str">
        <f>IF(COUNTA(B231:I231)=0,"",IF(OR(B231="",C231="",D231="",E231=""),"Faltam elementos do documento",IF(AND(B231&lt;&gt;"Candidatura",NOT(COUNTIFS(Intervencoes!$A$7:$A$26,B231,Intervencoes!$B$7:$B$26,"&lt;&gt;")=1)),"Rever âmbito do documento","Indexado; prova a confirmar")))</f>
        <v/>
      </c>
    </row>
    <row r="232" spans="1:10" ht="34.950000000000003" customHeight="1">
      <c r="A232" s="8" t="s">
        <v>1409</v>
      </c>
      <c r="B232" s="7"/>
      <c r="C232" s="7"/>
      <c r="D232" s="7"/>
      <c r="E232" s="7"/>
      <c r="F232" s="10"/>
      <c r="G232" s="7"/>
      <c r="H232" s="7"/>
      <c r="I232" s="7"/>
      <c r="J232" s="8" t="str">
        <f>IF(COUNTA(B232:I232)=0,"",IF(OR(B232="",C232="",D232="",E232=""),"Faltam elementos do documento",IF(AND(B232&lt;&gt;"Candidatura",NOT(COUNTIFS(Intervencoes!$A$7:$A$26,B232,Intervencoes!$B$7:$B$26,"&lt;&gt;")=1)),"Rever âmbito do documento","Indexado; prova a confirmar")))</f>
        <v/>
      </c>
    </row>
    <row r="233" spans="1:10" ht="34.950000000000003" customHeight="1">
      <c r="A233" s="8" t="s">
        <v>1410</v>
      </c>
      <c r="B233" s="7"/>
      <c r="C233" s="7"/>
      <c r="D233" s="7"/>
      <c r="E233" s="7"/>
      <c r="F233" s="10"/>
      <c r="G233" s="7"/>
      <c r="H233" s="7"/>
      <c r="I233" s="7"/>
      <c r="J233" s="8" t="str">
        <f>IF(COUNTA(B233:I233)=0,"",IF(OR(B233="",C233="",D233="",E233=""),"Faltam elementos do documento",IF(AND(B233&lt;&gt;"Candidatura",NOT(COUNTIFS(Intervencoes!$A$7:$A$26,B233,Intervencoes!$B$7:$B$26,"&lt;&gt;")=1)),"Rever âmbito do documento","Indexado; prova a confirmar")))</f>
        <v/>
      </c>
    </row>
    <row r="234" spans="1:10" ht="34.950000000000003" customHeight="1">
      <c r="A234" s="8" t="s">
        <v>1411</v>
      </c>
      <c r="B234" s="7"/>
      <c r="C234" s="7"/>
      <c r="D234" s="7"/>
      <c r="E234" s="7"/>
      <c r="F234" s="10"/>
      <c r="G234" s="7"/>
      <c r="H234" s="7"/>
      <c r="I234" s="7"/>
      <c r="J234" s="8" t="str">
        <f>IF(COUNTA(B234:I234)=0,"",IF(OR(B234="",C234="",D234="",E234=""),"Faltam elementos do documento",IF(AND(B234&lt;&gt;"Candidatura",NOT(COUNTIFS(Intervencoes!$A$7:$A$26,B234,Intervencoes!$B$7:$B$26,"&lt;&gt;")=1)),"Rever âmbito do documento","Indexado; prova a confirmar")))</f>
        <v/>
      </c>
    </row>
    <row r="235" spans="1:10" ht="34.950000000000003" customHeight="1">
      <c r="A235" s="8" t="s">
        <v>1412</v>
      </c>
      <c r="B235" s="7"/>
      <c r="C235" s="7"/>
      <c r="D235" s="7"/>
      <c r="E235" s="7"/>
      <c r="F235" s="10"/>
      <c r="G235" s="7"/>
      <c r="H235" s="7"/>
      <c r="I235" s="7"/>
      <c r="J235" s="8" t="str">
        <f>IF(COUNTA(B235:I235)=0,"",IF(OR(B235="",C235="",D235="",E235=""),"Faltam elementos do documento",IF(AND(B235&lt;&gt;"Candidatura",NOT(COUNTIFS(Intervencoes!$A$7:$A$26,B235,Intervencoes!$B$7:$B$26,"&lt;&gt;")=1)),"Rever âmbito do documento","Indexado; prova a confirmar")))</f>
        <v/>
      </c>
    </row>
    <row r="236" spans="1:10" ht="34.950000000000003" customHeight="1">
      <c r="A236" s="8" t="s">
        <v>1413</v>
      </c>
      <c r="B236" s="7"/>
      <c r="C236" s="7"/>
      <c r="D236" s="7"/>
      <c r="E236" s="7"/>
      <c r="F236" s="10"/>
      <c r="G236" s="7"/>
      <c r="H236" s="7"/>
      <c r="I236" s="7"/>
      <c r="J236" s="8" t="str">
        <f>IF(COUNTA(B236:I236)=0,"",IF(OR(B236="",C236="",D236="",E236=""),"Faltam elementos do documento",IF(AND(B236&lt;&gt;"Candidatura",NOT(COUNTIFS(Intervencoes!$A$7:$A$26,B236,Intervencoes!$B$7:$B$26,"&lt;&gt;")=1)),"Rever âmbito do documento","Indexado; prova a confirmar")))</f>
        <v/>
      </c>
    </row>
    <row r="237" spans="1:10" ht="34.950000000000003" customHeight="1">
      <c r="A237" s="8" t="s">
        <v>1414</v>
      </c>
      <c r="B237" s="7"/>
      <c r="C237" s="7"/>
      <c r="D237" s="7"/>
      <c r="E237" s="7"/>
      <c r="F237" s="10"/>
      <c r="G237" s="7"/>
      <c r="H237" s="7"/>
      <c r="I237" s="7"/>
      <c r="J237" s="8" t="str">
        <f>IF(COUNTA(B237:I237)=0,"",IF(OR(B237="",C237="",D237="",E237=""),"Faltam elementos do documento",IF(AND(B237&lt;&gt;"Candidatura",NOT(COUNTIFS(Intervencoes!$A$7:$A$26,B237,Intervencoes!$B$7:$B$26,"&lt;&gt;")=1)),"Rever âmbito do documento","Indexado; prova a confirmar")))</f>
        <v/>
      </c>
    </row>
    <row r="238" spans="1:10" ht="34.950000000000003" customHeight="1">
      <c r="A238" s="8" t="s">
        <v>1415</v>
      </c>
      <c r="B238" s="7"/>
      <c r="C238" s="7"/>
      <c r="D238" s="7"/>
      <c r="E238" s="7"/>
      <c r="F238" s="10"/>
      <c r="G238" s="7"/>
      <c r="H238" s="7"/>
      <c r="I238" s="7"/>
      <c r="J238" s="8" t="str">
        <f>IF(COUNTA(B238:I238)=0,"",IF(OR(B238="",C238="",D238="",E238=""),"Faltam elementos do documento",IF(AND(B238&lt;&gt;"Candidatura",NOT(COUNTIFS(Intervencoes!$A$7:$A$26,B238,Intervencoes!$B$7:$B$26,"&lt;&gt;")=1)),"Rever âmbito do documento","Indexado; prova a confirmar")))</f>
        <v/>
      </c>
    </row>
    <row r="239" spans="1:10" ht="34.950000000000003" customHeight="1">
      <c r="A239" s="8" t="s">
        <v>1416</v>
      </c>
      <c r="B239" s="7"/>
      <c r="C239" s="7"/>
      <c r="D239" s="7"/>
      <c r="E239" s="7"/>
      <c r="F239" s="10"/>
      <c r="G239" s="7"/>
      <c r="H239" s="7"/>
      <c r="I239" s="7"/>
      <c r="J239" s="8" t="str">
        <f>IF(COUNTA(B239:I239)=0,"",IF(OR(B239="",C239="",D239="",E239=""),"Faltam elementos do documento",IF(AND(B239&lt;&gt;"Candidatura",NOT(COUNTIFS(Intervencoes!$A$7:$A$26,B239,Intervencoes!$B$7:$B$26,"&lt;&gt;")=1)),"Rever âmbito do documento","Indexado; prova a confirmar")))</f>
        <v/>
      </c>
    </row>
    <row r="240" spans="1:10" ht="34.950000000000003" customHeight="1">
      <c r="A240" s="8" t="s">
        <v>1417</v>
      </c>
      <c r="B240" s="7"/>
      <c r="C240" s="7"/>
      <c r="D240" s="7"/>
      <c r="E240" s="7"/>
      <c r="F240" s="10"/>
      <c r="G240" s="7"/>
      <c r="H240" s="7"/>
      <c r="I240" s="7"/>
      <c r="J240" s="8" t="str">
        <f>IF(COUNTA(B240:I240)=0,"",IF(OR(B240="",C240="",D240="",E240=""),"Faltam elementos do documento",IF(AND(B240&lt;&gt;"Candidatura",NOT(COUNTIFS(Intervencoes!$A$7:$A$26,B240,Intervencoes!$B$7:$B$26,"&lt;&gt;")=1)),"Rever âmbito do documento","Indexado; prova a confirmar")))</f>
        <v/>
      </c>
    </row>
    <row r="241" spans="1:10" ht="34.950000000000003" customHeight="1">
      <c r="A241" s="8" t="s">
        <v>1418</v>
      </c>
      <c r="B241" s="7"/>
      <c r="C241" s="7"/>
      <c r="D241" s="7"/>
      <c r="E241" s="7"/>
      <c r="F241" s="10"/>
      <c r="G241" s="7"/>
      <c r="H241" s="7"/>
      <c r="I241" s="7"/>
      <c r="J241" s="8" t="str">
        <f>IF(COUNTA(B241:I241)=0,"",IF(OR(B241="",C241="",D241="",E241=""),"Faltam elementos do documento",IF(AND(B241&lt;&gt;"Candidatura",NOT(COUNTIFS(Intervencoes!$A$7:$A$26,B241,Intervencoes!$B$7:$B$26,"&lt;&gt;")=1)),"Rever âmbito do documento","Indexado; prova a confirmar")))</f>
        <v/>
      </c>
    </row>
    <row r="242" spans="1:10" ht="34.950000000000003" customHeight="1">
      <c r="A242" s="8" t="s">
        <v>1419</v>
      </c>
      <c r="B242" s="7"/>
      <c r="C242" s="7"/>
      <c r="D242" s="7"/>
      <c r="E242" s="7"/>
      <c r="F242" s="10"/>
      <c r="G242" s="7"/>
      <c r="H242" s="7"/>
      <c r="I242" s="7"/>
      <c r="J242" s="8" t="str">
        <f>IF(COUNTA(B242:I242)=0,"",IF(OR(B242="",C242="",D242="",E242=""),"Faltam elementos do documento",IF(AND(B242&lt;&gt;"Candidatura",NOT(COUNTIFS(Intervencoes!$A$7:$A$26,B242,Intervencoes!$B$7:$B$26,"&lt;&gt;")=1)),"Rever âmbito do documento","Indexado; prova a confirmar")))</f>
        <v/>
      </c>
    </row>
    <row r="243" spans="1:10" ht="34.950000000000003" customHeight="1">
      <c r="A243" s="8" t="s">
        <v>1420</v>
      </c>
      <c r="B243" s="7"/>
      <c r="C243" s="7"/>
      <c r="D243" s="7"/>
      <c r="E243" s="7"/>
      <c r="F243" s="10"/>
      <c r="G243" s="7"/>
      <c r="H243" s="7"/>
      <c r="I243" s="7"/>
      <c r="J243" s="8" t="str">
        <f>IF(COUNTA(B243:I243)=0,"",IF(OR(B243="",C243="",D243="",E243=""),"Faltam elementos do documento",IF(AND(B243&lt;&gt;"Candidatura",NOT(COUNTIFS(Intervencoes!$A$7:$A$26,B243,Intervencoes!$B$7:$B$26,"&lt;&gt;")=1)),"Rever âmbito do documento","Indexado; prova a confirmar")))</f>
        <v/>
      </c>
    </row>
    <row r="244" spans="1:10" ht="34.950000000000003" customHeight="1">
      <c r="A244" s="8" t="s">
        <v>1421</v>
      </c>
      <c r="B244" s="7"/>
      <c r="C244" s="7"/>
      <c r="D244" s="7"/>
      <c r="E244" s="7"/>
      <c r="F244" s="10"/>
      <c r="G244" s="7"/>
      <c r="H244" s="7"/>
      <c r="I244" s="7"/>
      <c r="J244" s="8" t="str">
        <f>IF(COUNTA(B244:I244)=0,"",IF(OR(B244="",C244="",D244="",E244=""),"Faltam elementos do documento",IF(AND(B244&lt;&gt;"Candidatura",NOT(COUNTIFS(Intervencoes!$A$7:$A$26,B244,Intervencoes!$B$7:$B$26,"&lt;&gt;")=1)),"Rever âmbito do documento","Indexado; prova a confirmar")))</f>
        <v/>
      </c>
    </row>
    <row r="245" spans="1:10" ht="34.950000000000003" customHeight="1">
      <c r="A245" s="8" t="s">
        <v>1422</v>
      </c>
      <c r="B245" s="7"/>
      <c r="C245" s="7"/>
      <c r="D245" s="7"/>
      <c r="E245" s="7"/>
      <c r="F245" s="10"/>
      <c r="G245" s="7"/>
      <c r="H245" s="7"/>
      <c r="I245" s="7"/>
      <c r="J245" s="8" t="str">
        <f>IF(COUNTA(B245:I245)=0,"",IF(OR(B245="",C245="",D245="",E245=""),"Faltam elementos do documento",IF(AND(B245&lt;&gt;"Candidatura",NOT(COUNTIFS(Intervencoes!$A$7:$A$26,B245,Intervencoes!$B$7:$B$26,"&lt;&gt;")=1)),"Rever âmbito do documento","Indexado; prova a confirmar")))</f>
        <v/>
      </c>
    </row>
    <row r="246" spans="1:10" ht="34.950000000000003" customHeight="1">
      <c r="A246" s="8" t="s">
        <v>1423</v>
      </c>
      <c r="B246" s="7"/>
      <c r="C246" s="7"/>
      <c r="D246" s="7"/>
      <c r="E246" s="7"/>
      <c r="F246" s="10"/>
      <c r="G246" s="7"/>
      <c r="H246" s="7"/>
      <c r="I246" s="7"/>
      <c r="J246" s="8" t="str">
        <f>IF(COUNTA(B246:I246)=0,"",IF(OR(B246="",C246="",D246="",E246=""),"Faltam elementos do documento",IF(AND(B246&lt;&gt;"Candidatura",NOT(COUNTIFS(Intervencoes!$A$7:$A$26,B246,Intervencoes!$B$7:$B$26,"&lt;&gt;")=1)),"Rever âmbito do documento","Indexado; prova a confirmar")))</f>
        <v/>
      </c>
    </row>
    <row r="247" spans="1:10" ht="34.950000000000003" customHeight="1">
      <c r="A247" s="8" t="s">
        <v>1424</v>
      </c>
      <c r="B247" s="7"/>
      <c r="C247" s="7"/>
      <c r="D247" s="7"/>
      <c r="E247" s="7"/>
      <c r="F247" s="10"/>
      <c r="G247" s="7"/>
      <c r="H247" s="7"/>
      <c r="I247" s="7"/>
      <c r="J247" s="8" t="str">
        <f>IF(COUNTA(B247:I247)=0,"",IF(OR(B247="",C247="",D247="",E247=""),"Faltam elementos do documento",IF(AND(B247&lt;&gt;"Candidatura",NOT(COUNTIFS(Intervencoes!$A$7:$A$26,B247,Intervencoes!$B$7:$B$26,"&lt;&gt;")=1)),"Rever âmbito do documento","Indexado; prova a confirmar")))</f>
        <v/>
      </c>
    </row>
    <row r="248" spans="1:10" ht="34.950000000000003" customHeight="1">
      <c r="A248" s="8" t="s">
        <v>1425</v>
      </c>
      <c r="B248" s="7"/>
      <c r="C248" s="7"/>
      <c r="D248" s="7"/>
      <c r="E248" s="7"/>
      <c r="F248" s="10"/>
      <c r="G248" s="7"/>
      <c r="H248" s="7"/>
      <c r="I248" s="7"/>
      <c r="J248" s="8" t="str">
        <f>IF(COUNTA(B248:I248)=0,"",IF(OR(B248="",C248="",D248="",E248=""),"Faltam elementos do documento",IF(AND(B248&lt;&gt;"Candidatura",NOT(COUNTIFS(Intervencoes!$A$7:$A$26,B248,Intervencoes!$B$7:$B$26,"&lt;&gt;")=1)),"Rever âmbito do documento","Indexado; prova a confirmar")))</f>
        <v/>
      </c>
    </row>
    <row r="249" spans="1:10" ht="34.950000000000003" customHeight="1">
      <c r="A249" s="8" t="s">
        <v>1426</v>
      </c>
      <c r="B249" s="7"/>
      <c r="C249" s="7"/>
      <c r="D249" s="7"/>
      <c r="E249" s="7"/>
      <c r="F249" s="10"/>
      <c r="G249" s="7"/>
      <c r="H249" s="7"/>
      <c r="I249" s="7"/>
      <c r="J249" s="8" t="str">
        <f>IF(COUNTA(B249:I249)=0,"",IF(OR(B249="",C249="",D249="",E249=""),"Faltam elementos do documento",IF(AND(B249&lt;&gt;"Candidatura",NOT(COUNTIFS(Intervencoes!$A$7:$A$26,B249,Intervencoes!$B$7:$B$26,"&lt;&gt;")=1)),"Rever âmbito do documento","Indexado; prova a confirmar")))</f>
        <v/>
      </c>
    </row>
    <row r="250" spans="1:10" ht="34.950000000000003" customHeight="1">
      <c r="A250" s="8" t="s">
        <v>1427</v>
      </c>
      <c r="B250" s="7"/>
      <c r="C250" s="7"/>
      <c r="D250" s="7"/>
      <c r="E250" s="7"/>
      <c r="F250" s="10"/>
      <c r="G250" s="7"/>
      <c r="H250" s="7"/>
      <c r="I250" s="7"/>
      <c r="J250" s="8" t="str">
        <f>IF(COUNTA(B250:I250)=0,"",IF(OR(B250="",C250="",D250="",E250=""),"Faltam elementos do documento",IF(AND(B250&lt;&gt;"Candidatura",NOT(COUNTIFS(Intervencoes!$A$7:$A$26,B250,Intervencoes!$B$7:$B$26,"&lt;&gt;")=1)),"Rever âmbito do documento","Indexado; prova a confirmar")))</f>
        <v/>
      </c>
    </row>
    <row r="251" spans="1:10" ht="34.950000000000003" customHeight="1">
      <c r="A251" s="8" t="s">
        <v>1428</v>
      </c>
      <c r="B251" s="7"/>
      <c r="C251" s="7"/>
      <c r="D251" s="7"/>
      <c r="E251" s="7"/>
      <c r="F251" s="10"/>
      <c r="G251" s="7"/>
      <c r="H251" s="7"/>
      <c r="I251" s="7"/>
      <c r="J251" s="8" t="str">
        <f>IF(COUNTA(B251:I251)=0,"",IF(OR(B251="",C251="",D251="",E251=""),"Faltam elementos do documento",IF(AND(B251&lt;&gt;"Candidatura",NOT(COUNTIFS(Intervencoes!$A$7:$A$26,B251,Intervencoes!$B$7:$B$26,"&lt;&gt;")=1)),"Rever âmbito do documento","Indexado; prova a confirmar")))</f>
        <v/>
      </c>
    </row>
    <row r="252" spans="1:10" ht="34.950000000000003" customHeight="1">
      <c r="A252" s="8" t="s">
        <v>1429</v>
      </c>
      <c r="B252" s="7"/>
      <c r="C252" s="7"/>
      <c r="D252" s="7"/>
      <c r="E252" s="7"/>
      <c r="F252" s="10"/>
      <c r="G252" s="7"/>
      <c r="H252" s="7"/>
      <c r="I252" s="7"/>
      <c r="J252" s="8" t="str">
        <f>IF(COUNTA(B252:I252)=0,"",IF(OR(B252="",C252="",D252="",E252=""),"Faltam elementos do documento",IF(AND(B252&lt;&gt;"Candidatura",NOT(COUNTIFS(Intervencoes!$A$7:$A$26,B252,Intervencoes!$B$7:$B$26,"&lt;&gt;")=1)),"Rever âmbito do documento","Indexado; prova a confirmar")))</f>
        <v/>
      </c>
    </row>
    <row r="253" spans="1:10" ht="34.950000000000003" customHeight="1">
      <c r="A253" s="8" t="s">
        <v>1430</v>
      </c>
      <c r="B253" s="7"/>
      <c r="C253" s="7"/>
      <c r="D253" s="7"/>
      <c r="E253" s="7"/>
      <c r="F253" s="10"/>
      <c r="G253" s="7"/>
      <c r="H253" s="7"/>
      <c r="I253" s="7"/>
      <c r="J253" s="8" t="str">
        <f>IF(COUNTA(B253:I253)=0,"",IF(OR(B253="",C253="",D253="",E253=""),"Faltam elementos do documento",IF(AND(B253&lt;&gt;"Candidatura",NOT(COUNTIFS(Intervencoes!$A$7:$A$26,B253,Intervencoes!$B$7:$B$26,"&lt;&gt;")=1)),"Rever âmbito do documento","Indexado; prova a confirmar")))</f>
        <v/>
      </c>
    </row>
    <row r="254" spans="1:10" ht="34.950000000000003" customHeight="1">
      <c r="A254" s="8" t="s">
        <v>1431</v>
      </c>
      <c r="B254" s="7"/>
      <c r="C254" s="7"/>
      <c r="D254" s="7"/>
      <c r="E254" s="7"/>
      <c r="F254" s="10"/>
      <c r="G254" s="7"/>
      <c r="H254" s="7"/>
      <c r="I254" s="7"/>
      <c r="J254" s="8" t="str">
        <f>IF(COUNTA(B254:I254)=0,"",IF(OR(B254="",C254="",D254="",E254=""),"Faltam elementos do documento",IF(AND(B254&lt;&gt;"Candidatura",NOT(COUNTIFS(Intervencoes!$A$7:$A$26,B254,Intervencoes!$B$7:$B$26,"&lt;&gt;")=1)),"Rever âmbito do documento","Indexado; prova a confirmar")))</f>
        <v/>
      </c>
    </row>
    <row r="255" spans="1:10" ht="34.950000000000003" customHeight="1">
      <c r="A255" s="8" t="s">
        <v>1432</v>
      </c>
      <c r="B255" s="7"/>
      <c r="C255" s="7"/>
      <c r="D255" s="7"/>
      <c r="E255" s="7"/>
      <c r="F255" s="10"/>
      <c r="G255" s="7"/>
      <c r="H255" s="7"/>
      <c r="I255" s="7"/>
      <c r="J255" s="8" t="str">
        <f>IF(COUNTA(B255:I255)=0,"",IF(OR(B255="",C255="",D255="",E255=""),"Faltam elementos do documento",IF(AND(B255&lt;&gt;"Candidatura",NOT(COUNTIFS(Intervencoes!$A$7:$A$26,B255,Intervencoes!$B$7:$B$26,"&lt;&gt;")=1)),"Rever âmbito do documento","Indexado; prova a confirmar")))</f>
        <v/>
      </c>
    </row>
    <row r="256" spans="1:10" ht="34.950000000000003" customHeight="1">
      <c r="A256" s="8" t="s">
        <v>1433</v>
      </c>
      <c r="B256" s="7"/>
      <c r="C256" s="7"/>
      <c r="D256" s="7"/>
      <c r="E256" s="7"/>
      <c r="F256" s="10"/>
      <c r="G256" s="7"/>
      <c r="H256" s="7"/>
      <c r="I256" s="7"/>
      <c r="J256" s="8" t="str">
        <f>IF(COUNTA(B256:I256)=0,"",IF(OR(B256="",C256="",D256="",E256=""),"Faltam elementos do documento",IF(AND(B256&lt;&gt;"Candidatura",NOT(COUNTIFS(Intervencoes!$A$7:$A$26,B256,Intervencoes!$B$7:$B$26,"&lt;&gt;")=1)),"Rever âmbito do documento","Indexado; prova a confirmar")))</f>
        <v/>
      </c>
    </row>
    <row r="257" spans="1:10" ht="34.950000000000003" customHeight="1">
      <c r="A257" s="8" t="s">
        <v>1434</v>
      </c>
      <c r="B257" s="7"/>
      <c r="C257" s="7"/>
      <c r="D257" s="7"/>
      <c r="E257" s="7"/>
      <c r="F257" s="10"/>
      <c r="G257" s="7"/>
      <c r="H257" s="7"/>
      <c r="I257" s="7"/>
      <c r="J257" s="8" t="str">
        <f>IF(COUNTA(B257:I257)=0,"",IF(OR(B257="",C257="",D257="",E257=""),"Faltam elementos do documento",IF(AND(B257&lt;&gt;"Candidatura",NOT(COUNTIFS(Intervencoes!$A$7:$A$26,B257,Intervencoes!$B$7:$B$26,"&lt;&gt;")=1)),"Rever âmbito do documento","Indexado; prova a confirmar")))</f>
        <v/>
      </c>
    </row>
    <row r="258" spans="1:10" ht="34.950000000000003" customHeight="1">
      <c r="A258" s="8" t="s">
        <v>1435</v>
      </c>
      <c r="B258" s="7"/>
      <c r="C258" s="7"/>
      <c r="D258" s="7"/>
      <c r="E258" s="7"/>
      <c r="F258" s="10"/>
      <c r="G258" s="7"/>
      <c r="H258" s="7"/>
      <c r="I258" s="7"/>
      <c r="J258" s="8" t="str">
        <f>IF(COUNTA(B258:I258)=0,"",IF(OR(B258="",C258="",D258="",E258=""),"Faltam elementos do documento",IF(AND(B258&lt;&gt;"Candidatura",NOT(COUNTIFS(Intervencoes!$A$7:$A$26,B258,Intervencoes!$B$7:$B$26,"&lt;&gt;")=1)),"Rever âmbito do documento","Indexado; prova a confirmar")))</f>
        <v/>
      </c>
    </row>
    <row r="259" spans="1:10" ht="34.950000000000003" customHeight="1">
      <c r="A259" s="8" t="s">
        <v>1436</v>
      </c>
      <c r="B259" s="7"/>
      <c r="C259" s="7"/>
      <c r="D259" s="7"/>
      <c r="E259" s="7"/>
      <c r="F259" s="10"/>
      <c r="G259" s="7"/>
      <c r="H259" s="7"/>
      <c r="I259" s="7"/>
      <c r="J259" s="8" t="str">
        <f>IF(COUNTA(B259:I259)=0,"",IF(OR(B259="",C259="",D259="",E259=""),"Faltam elementos do documento",IF(AND(B259&lt;&gt;"Candidatura",NOT(COUNTIFS(Intervencoes!$A$7:$A$26,B259,Intervencoes!$B$7:$B$26,"&lt;&gt;")=1)),"Rever âmbito do documento","Indexado; prova a confirmar")))</f>
        <v/>
      </c>
    </row>
    <row r="260" spans="1:10" ht="34.950000000000003" customHeight="1">
      <c r="A260" s="8" t="s">
        <v>1437</v>
      </c>
      <c r="B260" s="7"/>
      <c r="C260" s="7"/>
      <c r="D260" s="7"/>
      <c r="E260" s="7"/>
      <c r="F260" s="10"/>
      <c r="G260" s="7"/>
      <c r="H260" s="7"/>
      <c r="I260" s="7"/>
      <c r="J260" s="8" t="str">
        <f>IF(COUNTA(B260:I260)=0,"",IF(OR(B260="",C260="",D260="",E260=""),"Faltam elementos do documento",IF(AND(B260&lt;&gt;"Candidatura",NOT(COUNTIFS(Intervencoes!$A$7:$A$26,B260,Intervencoes!$B$7:$B$26,"&lt;&gt;")=1)),"Rever âmbito do documento","Indexado; prova a confirmar")))</f>
        <v/>
      </c>
    </row>
    <row r="261" spans="1:10" ht="34.950000000000003" customHeight="1">
      <c r="A261" s="8" t="s">
        <v>1438</v>
      </c>
      <c r="B261" s="7"/>
      <c r="C261" s="7"/>
      <c r="D261" s="7"/>
      <c r="E261" s="7"/>
      <c r="F261" s="10"/>
      <c r="G261" s="7"/>
      <c r="H261" s="7"/>
      <c r="I261" s="7"/>
      <c r="J261" s="8" t="str">
        <f>IF(COUNTA(B261:I261)=0,"",IF(OR(B261="",C261="",D261="",E261=""),"Faltam elementos do documento",IF(AND(B261&lt;&gt;"Candidatura",NOT(COUNTIFS(Intervencoes!$A$7:$A$26,B261,Intervencoes!$B$7:$B$26,"&lt;&gt;")=1)),"Rever âmbito do documento","Indexado; prova a confirmar")))</f>
        <v/>
      </c>
    </row>
    <row r="262" spans="1:10" ht="34.950000000000003" customHeight="1">
      <c r="A262" s="8" t="s">
        <v>1439</v>
      </c>
      <c r="B262" s="7"/>
      <c r="C262" s="7"/>
      <c r="D262" s="7"/>
      <c r="E262" s="7"/>
      <c r="F262" s="10"/>
      <c r="G262" s="7"/>
      <c r="H262" s="7"/>
      <c r="I262" s="7"/>
      <c r="J262" s="8" t="str">
        <f>IF(COUNTA(B262:I262)=0,"",IF(OR(B262="",C262="",D262="",E262=""),"Faltam elementos do documento",IF(AND(B262&lt;&gt;"Candidatura",NOT(COUNTIFS(Intervencoes!$A$7:$A$26,B262,Intervencoes!$B$7:$B$26,"&lt;&gt;")=1)),"Rever âmbito do documento","Indexado; prova a confirmar")))</f>
        <v/>
      </c>
    </row>
    <row r="263" spans="1:10" ht="34.950000000000003" customHeight="1">
      <c r="A263" s="8" t="s">
        <v>1440</v>
      </c>
      <c r="B263" s="7"/>
      <c r="C263" s="7"/>
      <c r="D263" s="7"/>
      <c r="E263" s="7"/>
      <c r="F263" s="10"/>
      <c r="G263" s="7"/>
      <c r="H263" s="7"/>
      <c r="I263" s="7"/>
      <c r="J263" s="8" t="str">
        <f>IF(COUNTA(B263:I263)=0,"",IF(OR(B263="",C263="",D263="",E263=""),"Faltam elementos do documento",IF(AND(B263&lt;&gt;"Candidatura",NOT(COUNTIFS(Intervencoes!$A$7:$A$26,B263,Intervencoes!$B$7:$B$26,"&lt;&gt;")=1)),"Rever âmbito do documento","Indexado; prova a confirmar")))</f>
        <v/>
      </c>
    </row>
    <row r="264" spans="1:10" ht="34.950000000000003" customHeight="1">
      <c r="A264" s="8" t="s">
        <v>1441</v>
      </c>
      <c r="B264" s="7"/>
      <c r="C264" s="7"/>
      <c r="D264" s="7"/>
      <c r="E264" s="7"/>
      <c r="F264" s="10"/>
      <c r="G264" s="7"/>
      <c r="H264" s="7"/>
      <c r="I264" s="7"/>
      <c r="J264" s="8" t="str">
        <f>IF(COUNTA(B264:I264)=0,"",IF(OR(B264="",C264="",D264="",E264=""),"Faltam elementos do documento",IF(AND(B264&lt;&gt;"Candidatura",NOT(COUNTIFS(Intervencoes!$A$7:$A$26,B264,Intervencoes!$B$7:$B$26,"&lt;&gt;")=1)),"Rever âmbito do documento","Indexado; prova a confirmar")))</f>
        <v/>
      </c>
    </row>
    <row r="265" spans="1:10" ht="34.950000000000003" customHeight="1">
      <c r="A265" s="8" t="s">
        <v>1442</v>
      </c>
      <c r="B265" s="7"/>
      <c r="C265" s="7"/>
      <c r="D265" s="7"/>
      <c r="E265" s="7"/>
      <c r="F265" s="10"/>
      <c r="G265" s="7"/>
      <c r="H265" s="7"/>
      <c r="I265" s="7"/>
      <c r="J265" s="8" t="str">
        <f>IF(COUNTA(B265:I265)=0,"",IF(OR(B265="",C265="",D265="",E265=""),"Faltam elementos do documento",IF(AND(B265&lt;&gt;"Candidatura",NOT(COUNTIFS(Intervencoes!$A$7:$A$26,B265,Intervencoes!$B$7:$B$26,"&lt;&gt;")=1)),"Rever âmbito do documento","Indexado; prova a confirmar")))</f>
        <v/>
      </c>
    </row>
    <row r="266" spans="1:10" ht="34.950000000000003" customHeight="1">
      <c r="A266" s="8" t="s">
        <v>1443</v>
      </c>
      <c r="B266" s="7"/>
      <c r="C266" s="7"/>
      <c r="D266" s="7"/>
      <c r="E266" s="7"/>
      <c r="F266" s="10"/>
      <c r="G266" s="7"/>
      <c r="H266" s="7"/>
      <c r="I266" s="7"/>
      <c r="J266" s="8" t="str">
        <f>IF(COUNTA(B266:I266)=0,"",IF(OR(B266="",C266="",D266="",E266=""),"Faltam elementos do documento",IF(AND(B266&lt;&gt;"Candidatura",NOT(COUNTIFS(Intervencoes!$A$7:$A$26,B266,Intervencoes!$B$7:$B$26,"&lt;&gt;")=1)),"Rever âmbito do documento","Indexado; prova a confirmar")))</f>
        <v/>
      </c>
    </row>
    <row r="267" spans="1:10" ht="34.950000000000003" customHeight="1">
      <c r="A267" s="8" t="s">
        <v>1444</v>
      </c>
      <c r="B267" s="7"/>
      <c r="C267" s="7"/>
      <c r="D267" s="7"/>
      <c r="E267" s="7"/>
      <c r="F267" s="10"/>
      <c r="G267" s="7"/>
      <c r="H267" s="7"/>
      <c r="I267" s="7"/>
      <c r="J267" s="8" t="str">
        <f>IF(COUNTA(B267:I267)=0,"",IF(OR(B267="",C267="",D267="",E267=""),"Faltam elementos do documento",IF(AND(B267&lt;&gt;"Candidatura",NOT(COUNTIFS(Intervencoes!$A$7:$A$26,B267,Intervencoes!$B$7:$B$26,"&lt;&gt;")=1)),"Rever âmbito do documento","Indexado; prova a confirmar")))</f>
        <v/>
      </c>
    </row>
    <row r="268" spans="1:10" ht="34.950000000000003" customHeight="1">
      <c r="A268" s="8" t="s">
        <v>1445</v>
      </c>
      <c r="B268" s="7"/>
      <c r="C268" s="7"/>
      <c r="D268" s="7"/>
      <c r="E268" s="7"/>
      <c r="F268" s="10"/>
      <c r="G268" s="7"/>
      <c r="H268" s="7"/>
      <c r="I268" s="7"/>
      <c r="J268" s="8" t="str">
        <f>IF(COUNTA(B268:I268)=0,"",IF(OR(B268="",C268="",D268="",E268=""),"Faltam elementos do documento",IF(AND(B268&lt;&gt;"Candidatura",NOT(COUNTIFS(Intervencoes!$A$7:$A$26,B268,Intervencoes!$B$7:$B$26,"&lt;&gt;")=1)),"Rever âmbito do documento","Indexado; prova a confirmar")))</f>
        <v/>
      </c>
    </row>
    <row r="269" spans="1:10" ht="34.950000000000003" customHeight="1">
      <c r="A269" s="8" t="s">
        <v>1446</v>
      </c>
      <c r="B269" s="7"/>
      <c r="C269" s="7"/>
      <c r="D269" s="7"/>
      <c r="E269" s="7"/>
      <c r="F269" s="10"/>
      <c r="G269" s="7"/>
      <c r="H269" s="7"/>
      <c r="I269" s="7"/>
      <c r="J269" s="8" t="str">
        <f>IF(COUNTA(B269:I269)=0,"",IF(OR(B269="",C269="",D269="",E269=""),"Faltam elementos do documento",IF(AND(B269&lt;&gt;"Candidatura",NOT(COUNTIFS(Intervencoes!$A$7:$A$26,B269,Intervencoes!$B$7:$B$26,"&lt;&gt;")=1)),"Rever âmbito do documento","Indexado; prova a confirmar")))</f>
        <v/>
      </c>
    </row>
    <row r="270" spans="1:10" ht="34.950000000000003" customHeight="1">
      <c r="A270" s="8" t="s">
        <v>1447</v>
      </c>
      <c r="B270" s="7"/>
      <c r="C270" s="7"/>
      <c r="D270" s="7"/>
      <c r="E270" s="7"/>
      <c r="F270" s="10"/>
      <c r="G270" s="7"/>
      <c r="H270" s="7"/>
      <c r="I270" s="7"/>
      <c r="J270" s="8" t="str">
        <f>IF(COUNTA(B270:I270)=0,"",IF(OR(B270="",C270="",D270="",E270=""),"Faltam elementos do documento",IF(AND(B270&lt;&gt;"Candidatura",NOT(COUNTIFS(Intervencoes!$A$7:$A$26,B270,Intervencoes!$B$7:$B$26,"&lt;&gt;")=1)),"Rever âmbito do documento","Indexado; prova a confirmar")))</f>
        <v/>
      </c>
    </row>
    <row r="271" spans="1:10" ht="34.950000000000003" customHeight="1">
      <c r="A271" s="8" t="s">
        <v>1448</v>
      </c>
      <c r="B271" s="7"/>
      <c r="C271" s="7"/>
      <c r="D271" s="7"/>
      <c r="E271" s="7"/>
      <c r="F271" s="10"/>
      <c r="G271" s="7"/>
      <c r="H271" s="7"/>
      <c r="I271" s="7"/>
      <c r="J271" s="8" t="str">
        <f>IF(COUNTA(B271:I271)=0,"",IF(OR(B271="",C271="",D271="",E271=""),"Faltam elementos do documento",IF(AND(B271&lt;&gt;"Candidatura",NOT(COUNTIFS(Intervencoes!$A$7:$A$26,B271,Intervencoes!$B$7:$B$26,"&lt;&gt;")=1)),"Rever âmbito do documento","Indexado; prova a confirmar")))</f>
        <v/>
      </c>
    </row>
    <row r="272" spans="1:10" ht="34.950000000000003" customHeight="1">
      <c r="A272" s="8" t="s">
        <v>1449</v>
      </c>
      <c r="B272" s="7"/>
      <c r="C272" s="7"/>
      <c r="D272" s="7"/>
      <c r="E272" s="7"/>
      <c r="F272" s="10"/>
      <c r="G272" s="7"/>
      <c r="H272" s="7"/>
      <c r="I272" s="7"/>
      <c r="J272" s="8" t="str">
        <f>IF(COUNTA(B272:I272)=0,"",IF(OR(B272="",C272="",D272="",E272=""),"Faltam elementos do documento",IF(AND(B272&lt;&gt;"Candidatura",NOT(COUNTIFS(Intervencoes!$A$7:$A$26,B272,Intervencoes!$B$7:$B$26,"&lt;&gt;")=1)),"Rever âmbito do documento","Indexado; prova a confirmar")))</f>
        <v/>
      </c>
    </row>
    <row r="273" spans="1:10" ht="34.950000000000003" customHeight="1">
      <c r="A273" s="8" t="s">
        <v>1450</v>
      </c>
      <c r="B273" s="7"/>
      <c r="C273" s="7"/>
      <c r="D273" s="7"/>
      <c r="E273" s="7"/>
      <c r="F273" s="10"/>
      <c r="G273" s="7"/>
      <c r="H273" s="7"/>
      <c r="I273" s="7"/>
      <c r="J273" s="8" t="str">
        <f>IF(COUNTA(B273:I273)=0,"",IF(OR(B273="",C273="",D273="",E273=""),"Faltam elementos do documento",IF(AND(B273&lt;&gt;"Candidatura",NOT(COUNTIFS(Intervencoes!$A$7:$A$26,B273,Intervencoes!$B$7:$B$26,"&lt;&gt;")=1)),"Rever âmbito do documento","Indexado; prova a confirmar")))</f>
        <v/>
      </c>
    </row>
    <row r="274" spans="1:10" ht="34.950000000000003" customHeight="1">
      <c r="A274" s="8" t="s">
        <v>1451</v>
      </c>
      <c r="B274" s="7"/>
      <c r="C274" s="7"/>
      <c r="D274" s="7"/>
      <c r="E274" s="7"/>
      <c r="F274" s="10"/>
      <c r="G274" s="7"/>
      <c r="H274" s="7"/>
      <c r="I274" s="7"/>
      <c r="J274" s="8" t="str">
        <f>IF(COUNTA(B274:I274)=0,"",IF(OR(B274="",C274="",D274="",E274=""),"Faltam elementos do documento",IF(AND(B274&lt;&gt;"Candidatura",NOT(COUNTIFS(Intervencoes!$A$7:$A$26,B274,Intervencoes!$B$7:$B$26,"&lt;&gt;")=1)),"Rever âmbito do documento","Indexado; prova a confirmar")))</f>
        <v/>
      </c>
    </row>
    <row r="275" spans="1:10" ht="34.950000000000003" customHeight="1">
      <c r="A275" s="8" t="s">
        <v>1452</v>
      </c>
      <c r="B275" s="7"/>
      <c r="C275" s="7"/>
      <c r="D275" s="7"/>
      <c r="E275" s="7"/>
      <c r="F275" s="10"/>
      <c r="G275" s="7"/>
      <c r="H275" s="7"/>
      <c r="I275" s="7"/>
      <c r="J275" s="8" t="str">
        <f>IF(COUNTA(B275:I275)=0,"",IF(OR(B275="",C275="",D275="",E275=""),"Faltam elementos do documento",IF(AND(B275&lt;&gt;"Candidatura",NOT(COUNTIFS(Intervencoes!$A$7:$A$26,B275,Intervencoes!$B$7:$B$26,"&lt;&gt;")=1)),"Rever âmbito do documento","Indexado; prova a confirmar")))</f>
        <v/>
      </c>
    </row>
    <row r="276" spans="1:10" ht="34.950000000000003" customHeight="1">
      <c r="A276" s="8" t="s">
        <v>1453</v>
      </c>
      <c r="B276" s="7"/>
      <c r="C276" s="7"/>
      <c r="D276" s="7"/>
      <c r="E276" s="7"/>
      <c r="F276" s="10"/>
      <c r="G276" s="7"/>
      <c r="H276" s="7"/>
      <c r="I276" s="7"/>
      <c r="J276" s="8" t="str">
        <f>IF(COUNTA(B276:I276)=0,"",IF(OR(B276="",C276="",D276="",E276=""),"Faltam elementos do documento",IF(AND(B276&lt;&gt;"Candidatura",NOT(COUNTIFS(Intervencoes!$A$7:$A$26,B276,Intervencoes!$B$7:$B$26,"&lt;&gt;")=1)),"Rever âmbito do documento","Indexado; prova a confirmar")))</f>
        <v/>
      </c>
    </row>
    <row r="277" spans="1:10" ht="34.950000000000003" customHeight="1">
      <c r="A277" s="8" t="s">
        <v>1454</v>
      </c>
      <c r="B277" s="7"/>
      <c r="C277" s="7"/>
      <c r="D277" s="7"/>
      <c r="E277" s="7"/>
      <c r="F277" s="10"/>
      <c r="G277" s="7"/>
      <c r="H277" s="7"/>
      <c r="I277" s="7"/>
      <c r="J277" s="8" t="str">
        <f>IF(COUNTA(B277:I277)=0,"",IF(OR(B277="",C277="",D277="",E277=""),"Faltam elementos do documento",IF(AND(B277&lt;&gt;"Candidatura",NOT(COUNTIFS(Intervencoes!$A$7:$A$26,B277,Intervencoes!$B$7:$B$26,"&lt;&gt;")=1)),"Rever âmbito do documento","Indexado; prova a confirmar")))</f>
        <v/>
      </c>
    </row>
    <row r="278" spans="1:10" ht="34.950000000000003" customHeight="1">
      <c r="A278" s="8" t="s">
        <v>1455</v>
      </c>
      <c r="B278" s="7"/>
      <c r="C278" s="7"/>
      <c r="D278" s="7"/>
      <c r="E278" s="7"/>
      <c r="F278" s="10"/>
      <c r="G278" s="7"/>
      <c r="H278" s="7"/>
      <c r="I278" s="7"/>
      <c r="J278" s="8" t="str">
        <f>IF(COUNTA(B278:I278)=0,"",IF(OR(B278="",C278="",D278="",E278=""),"Faltam elementos do documento",IF(AND(B278&lt;&gt;"Candidatura",NOT(COUNTIFS(Intervencoes!$A$7:$A$26,B278,Intervencoes!$B$7:$B$26,"&lt;&gt;")=1)),"Rever âmbito do documento","Indexado; prova a confirmar")))</f>
        <v/>
      </c>
    </row>
    <row r="279" spans="1:10" ht="34.950000000000003" customHeight="1">
      <c r="A279" s="8" t="s">
        <v>1456</v>
      </c>
      <c r="B279" s="7"/>
      <c r="C279" s="7"/>
      <c r="D279" s="7"/>
      <c r="E279" s="7"/>
      <c r="F279" s="10"/>
      <c r="G279" s="7"/>
      <c r="H279" s="7"/>
      <c r="I279" s="7"/>
      <c r="J279" s="8" t="str">
        <f>IF(COUNTA(B279:I279)=0,"",IF(OR(B279="",C279="",D279="",E279=""),"Faltam elementos do documento",IF(AND(B279&lt;&gt;"Candidatura",NOT(COUNTIFS(Intervencoes!$A$7:$A$26,B279,Intervencoes!$B$7:$B$26,"&lt;&gt;")=1)),"Rever âmbito do documento","Indexado; prova a confirmar")))</f>
        <v/>
      </c>
    </row>
    <row r="280" spans="1:10" ht="34.950000000000003" customHeight="1">
      <c r="A280" s="8" t="s">
        <v>1457</v>
      </c>
      <c r="B280" s="7"/>
      <c r="C280" s="7"/>
      <c r="D280" s="7"/>
      <c r="E280" s="7"/>
      <c r="F280" s="10"/>
      <c r="G280" s="7"/>
      <c r="H280" s="7"/>
      <c r="I280" s="7"/>
      <c r="J280" s="8" t="str">
        <f>IF(COUNTA(B280:I280)=0,"",IF(OR(B280="",C280="",D280="",E280=""),"Faltam elementos do documento",IF(AND(B280&lt;&gt;"Candidatura",NOT(COUNTIFS(Intervencoes!$A$7:$A$26,B280,Intervencoes!$B$7:$B$26,"&lt;&gt;")=1)),"Rever âmbito do documento","Indexado; prova a confirmar")))</f>
        <v/>
      </c>
    </row>
    <row r="281" spans="1:10" ht="34.950000000000003" customHeight="1">
      <c r="A281" s="8" t="s">
        <v>1458</v>
      </c>
      <c r="B281" s="7"/>
      <c r="C281" s="7"/>
      <c r="D281" s="7"/>
      <c r="E281" s="7"/>
      <c r="F281" s="10"/>
      <c r="G281" s="7"/>
      <c r="H281" s="7"/>
      <c r="I281" s="7"/>
      <c r="J281" s="8" t="str">
        <f>IF(COUNTA(B281:I281)=0,"",IF(OR(B281="",C281="",D281="",E281=""),"Faltam elementos do documento",IF(AND(B281&lt;&gt;"Candidatura",NOT(COUNTIFS(Intervencoes!$A$7:$A$26,B281,Intervencoes!$B$7:$B$26,"&lt;&gt;")=1)),"Rever âmbito do documento","Indexado; prova a confirmar")))</f>
        <v/>
      </c>
    </row>
    <row r="282" spans="1:10" ht="34.950000000000003" customHeight="1">
      <c r="A282" s="8" t="s">
        <v>1459</v>
      </c>
      <c r="B282" s="7"/>
      <c r="C282" s="7"/>
      <c r="D282" s="7"/>
      <c r="E282" s="7"/>
      <c r="F282" s="10"/>
      <c r="G282" s="7"/>
      <c r="H282" s="7"/>
      <c r="I282" s="7"/>
      <c r="J282" s="8" t="str">
        <f>IF(COUNTA(B282:I282)=0,"",IF(OR(B282="",C282="",D282="",E282=""),"Faltam elementos do documento",IF(AND(B282&lt;&gt;"Candidatura",NOT(COUNTIFS(Intervencoes!$A$7:$A$26,B282,Intervencoes!$B$7:$B$26,"&lt;&gt;")=1)),"Rever âmbito do documento","Indexado; prova a confirmar")))</f>
        <v/>
      </c>
    </row>
    <row r="283" spans="1:10" ht="34.950000000000003" customHeight="1">
      <c r="A283" s="8" t="s">
        <v>1460</v>
      </c>
      <c r="B283" s="7"/>
      <c r="C283" s="7"/>
      <c r="D283" s="7"/>
      <c r="E283" s="7"/>
      <c r="F283" s="10"/>
      <c r="G283" s="7"/>
      <c r="H283" s="7"/>
      <c r="I283" s="7"/>
      <c r="J283" s="8" t="str">
        <f>IF(COUNTA(B283:I283)=0,"",IF(OR(B283="",C283="",D283="",E283=""),"Faltam elementos do documento",IF(AND(B283&lt;&gt;"Candidatura",NOT(COUNTIFS(Intervencoes!$A$7:$A$26,B283,Intervencoes!$B$7:$B$26,"&lt;&gt;")=1)),"Rever âmbito do documento","Indexado; prova a confirmar")))</f>
        <v/>
      </c>
    </row>
    <row r="284" spans="1:10" ht="34.950000000000003" customHeight="1">
      <c r="A284" s="8" t="s">
        <v>1461</v>
      </c>
      <c r="B284" s="7"/>
      <c r="C284" s="7"/>
      <c r="D284" s="7"/>
      <c r="E284" s="7"/>
      <c r="F284" s="10"/>
      <c r="G284" s="7"/>
      <c r="H284" s="7"/>
      <c r="I284" s="7"/>
      <c r="J284" s="8" t="str">
        <f>IF(COUNTA(B284:I284)=0,"",IF(OR(B284="",C284="",D284="",E284=""),"Faltam elementos do documento",IF(AND(B284&lt;&gt;"Candidatura",NOT(COUNTIFS(Intervencoes!$A$7:$A$26,B284,Intervencoes!$B$7:$B$26,"&lt;&gt;")=1)),"Rever âmbito do documento","Indexado; prova a confirmar")))</f>
        <v/>
      </c>
    </row>
    <row r="285" spans="1:10" ht="34.950000000000003" customHeight="1">
      <c r="A285" s="8" t="s">
        <v>1462</v>
      </c>
      <c r="B285" s="7"/>
      <c r="C285" s="7"/>
      <c r="D285" s="7"/>
      <c r="E285" s="7"/>
      <c r="F285" s="10"/>
      <c r="G285" s="7"/>
      <c r="H285" s="7"/>
      <c r="I285" s="7"/>
      <c r="J285" s="8" t="str">
        <f>IF(COUNTA(B285:I285)=0,"",IF(OR(B285="",C285="",D285="",E285=""),"Faltam elementos do documento",IF(AND(B285&lt;&gt;"Candidatura",NOT(COUNTIFS(Intervencoes!$A$7:$A$26,B285,Intervencoes!$B$7:$B$26,"&lt;&gt;")=1)),"Rever âmbito do documento","Indexado; prova a confirmar")))</f>
        <v/>
      </c>
    </row>
    <row r="286" spans="1:10" ht="34.950000000000003" customHeight="1">
      <c r="A286" s="8" t="s">
        <v>1463</v>
      </c>
      <c r="B286" s="7"/>
      <c r="C286" s="7"/>
      <c r="D286" s="7"/>
      <c r="E286" s="7"/>
      <c r="F286" s="10"/>
      <c r="G286" s="7"/>
      <c r="H286" s="7"/>
      <c r="I286" s="7"/>
      <c r="J286" s="8" t="str">
        <f>IF(COUNTA(B286:I286)=0,"",IF(OR(B286="",C286="",D286="",E286=""),"Faltam elementos do documento",IF(AND(B286&lt;&gt;"Candidatura",NOT(COUNTIFS(Intervencoes!$A$7:$A$26,B286,Intervencoes!$B$7:$B$26,"&lt;&gt;")=1)),"Rever âmbito do documento","Indexado; prova a confirmar")))</f>
        <v/>
      </c>
    </row>
    <row r="287" spans="1:10" ht="34.950000000000003" customHeight="1">
      <c r="A287" s="8" t="s">
        <v>1464</v>
      </c>
      <c r="B287" s="7"/>
      <c r="C287" s="7"/>
      <c r="D287" s="7"/>
      <c r="E287" s="7"/>
      <c r="F287" s="10"/>
      <c r="G287" s="7"/>
      <c r="H287" s="7"/>
      <c r="I287" s="7"/>
      <c r="J287" s="8" t="str">
        <f>IF(COUNTA(B287:I287)=0,"",IF(OR(B287="",C287="",D287="",E287=""),"Faltam elementos do documento",IF(AND(B287&lt;&gt;"Candidatura",NOT(COUNTIFS(Intervencoes!$A$7:$A$26,B287,Intervencoes!$B$7:$B$26,"&lt;&gt;")=1)),"Rever âmbito do documento","Indexado; prova a confirmar")))</f>
        <v/>
      </c>
    </row>
    <row r="288" spans="1:10" ht="34.950000000000003" customHeight="1">
      <c r="A288" s="8" t="s">
        <v>1465</v>
      </c>
      <c r="B288" s="7"/>
      <c r="C288" s="7"/>
      <c r="D288" s="7"/>
      <c r="E288" s="7"/>
      <c r="F288" s="10"/>
      <c r="G288" s="7"/>
      <c r="H288" s="7"/>
      <c r="I288" s="7"/>
      <c r="J288" s="8" t="str">
        <f>IF(COUNTA(B288:I288)=0,"",IF(OR(B288="",C288="",D288="",E288=""),"Faltam elementos do documento",IF(AND(B288&lt;&gt;"Candidatura",NOT(COUNTIFS(Intervencoes!$A$7:$A$26,B288,Intervencoes!$B$7:$B$26,"&lt;&gt;")=1)),"Rever âmbito do documento","Indexado; prova a confirmar")))</f>
        <v/>
      </c>
    </row>
    <row r="289" spans="1:10" ht="34.950000000000003" customHeight="1">
      <c r="A289" s="8" t="s">
        <v>1466</v>
      </c>
      <c r="B289" s="7"/>
      <c r="C289" s="7"/>
      <c r="D289" s="7"/>
      <c r="E289" s="7"/>
      <c r="F289" s="10"/>
      <c r="G289" s="7"/>
      <c r="H289" s="7"/>
      <c r="I289" s="7"/>
      <c r="J289" s="8" t="str">
        <f>IF(COUNTA(B289:I289)=0,"",IF(OR(B289="",C289="",D289="",E289=""),"Faltam elementos do documento",IF(AND(B289&lt;&gt;"Candidatura",NOT(COUNTIFS(Intervencoes!$A$7:$A$26,B289,Intervencoes!$B$7:$B$26,"&lt;&gt;")=1)),"Rever âmbito do documento","Indexado; prova a confirmar")))</f>
        <v/>
      </c>
    </row>
    <row r="290" spans="1:10" ht="34.950000000000003" customHeight="1">
      <c r="A290" s="8" t="s">
        <v>1467</v>
      </c>
      <c r="B290" s="7"/>
      <c r="C290" s="7"/>
      <c r="D290" s="7"/>
      <c r="E290" s="7"/>
      <c r="F290" s="10"/>
      <c r="G290" s="7"/>
      <c r="H290" s="7"/>
      <c r="I290" s="7"/>
      <c r="J290" s="8" t="str">
        <f>IF(COUNTA(B290:I290)=0,"",IF(OR(B290="",C290="",D290="",E290=""),"Faltam elementos do documento",IF(AND(B290&lt;&gt;"Candidatura",NOT(COUNTIFS(Intervencoes!$A$7:$A$26,B290,Intervencoes!$B$7:$B$26,"&lt;&gt;")=1)),"Rever âmbito do documento","Indexado; prova a confirmar")))</f>
        <v/>
      </c>
    </row>
    <row r="291" spans="1:10" ht="34.950000000000003" customHeight="1">
      <c r="A291" s="8" t="s">
        <v>1468</v>
      </c>
      <c r="B291" s="7"/>
      <c r="C291" s="7"/>
      <c r="D291" s="7"/>
      <c r="E291" s="7"/>
      <c r="F291" s="10"/>
      <c r="G291" s="7"/>
      <c r="H291" s="7"/>
      <c r="I291" s="7"/>
      <c r="J291" s="8" t="str">
        <f>IF(COUNTA(B291:I291)=0,"",IF(OR(B291="",C291="",D291="",E291=""),"Faltam elementos do documento",IF(AND(B291&lt;&gt;"Candidatura",NOT(COUNTIFS(Intervencoes!$A$7:$A$26,B291,Intervencoes!$B$7:$B$26,"&lt;&gt;")=1)),"Rever âmbito do documento","Indexado; prova a confirmar")))</f>
        <v/>
      </c>
    </row>
    <row r="292" spans="1:10" ht="34.950000000000003" customHeight="1">
      <c r="A292" s="8" t="s">
        <v>1469</v>
      </c>
      <c r="B292" s="7"/>
      <c r="C292" s="7"/>
      <c r="D292" s="7"/>
      <c r="E292" s="7"/>
      <c r="F292" s="10"/>
      <c r="G292" s="7"/>
      <c r="H292" s="7"/>
      <c r="I292" s="7"/>
      <c r="J292" s="8" t="str">
        <f>IF(COUNTA(B292:I292)=0,"",IF(OR(B292="",C292="",D292="",E292=""),"Faltam elementos do documento",IF(AND(B292&lt;&gt;"Candidatura",NOT(COUNTIFS(Intervencoes!$A$7:$A$26,B292,Intervencoes!$B$7:$B$26,"&lt;&gt;")=1)),"Rever âmbito do documento","Indexado; prova a confirmar")))</f>
        <v/>
      </c>
    </row>
    <row r="293" spans="1:10" ht="34.950000000000003" customHeight="1">
      <c r="A293" s="8" t="s">
        <v>1470</v>
      </c>
      <c r="B293" s="7"/>
      <c r="C293" s="7"/>
      <c r="D293" s="7"/>
      <c r="E293" s="7"/>
      <c r="F293" s="10"/>
      <c r="G293" s="7"/>
      <c r="H293" s="7"/>
      <c r="I293" s="7"/>
      <c r="J293" s="8" t="str">
        <f>IF(COUNTA(B293:I293)=0,"",IF(OR(B293="",C293="",D293="",E293=""),"Faltam elementos do documento",IF(AND(B293&lt;&gt;"Candidatura",NOT(COUNTIFS(Intervencoes!$A$7:$A$26,B293,Intervencoes!$B$7:$B$26,"&lt;&gt;")=1)),"Rever âmbito do documento","Indexado; prova a confirmar")))</f>
        <v/>
      </c>
    </row>
    <row r="294" spans="1:10" ht="34.950000000000003" customHeight="1">
      <c r="A294" s="8" t="s">
        <v>1471</v>
      </c>
      <c r="B294" s="7"/>
      <c r="C294" s="7"/>
      <c r="D294" s="7"/>
      <c r="E294" s="7"/>
      <c r="F294" s="10"/>
      <c r="G294" s="7"/>
      <c r="H294" s="7"/>
      <c r="I294" s="7"/>
      <c r="J294" s="8" t="str">
        <f>IF(COUNTA(B294:I294)=0,"",IF(OR(B294="",C294="",D294="",E294=""),"Faltam elementos do documento",IF(AND(B294&lt;&gt;"Candidatura",NOT(COUNTIFS(Intervencoes!$A$7:$A$26,B294,Intervencoes!$B$7:$B$26,"&lt;&gt;")=1)),"Rever âmbito do documento","Indexado; prova a confirmar")))</f>
        <v/>
      </c>
    </row>
    <row r="295" spans="1:10" ht="34.950000000000003" customHeight="1">
      <c r="A295" s="8" t="s">
        <v>1472</v>
      </c>
      <c r="B295" s="7"/>
      <c r="C295" s="7"/>
      <c r="D295" s="7"/>
      <c r="E295" s="7"/>
      <c r="F295" s="10"/>
      <c r="G295" s="7"/>
      <c r="H295" s="7"/>
      <c r="I295" s="7"/>
      <c r="J295" s="8" t="str">
        <f>IF(COUNTA(B295:I295)=0,"",IF(OR(B295="",C295="",D295="",E295=""),"Faltam elementos do documento",IF(AND(B295&lt;&gt;"Candidatura",NOT(COUNTIFS(Intervencoes!$A$7:$A$26,B295,Intervencoes!$B$7:$B$26,"&lt;&gt;")=1)),"Rever âmbito do documento","Indexado; prova a confirmar")))</f>
        <v/>
      </c>
    </row>
    <row r="296" spans="1:10" ht="34.950000000000003" customHeight="1">
      <c r="A296" s="8" t="s">
        <v>1473</v>
      </c>
      <c r="B296" s="7"/>
      <c r="C296" s="7"/>
      <c r="D296" s="7"/>
      <c r="E296" s="7"/>
      <c r="F296" s="10"/>
      <c r="G296" s="7"/>
      <c r="H296" s="7"/>
      <c r="I296" s="7"/>
      <c r="J296" s="8" t="str">
        <f>IF(COUNTA(B296:I296)=0,"",IF(OR(B296="",C296="",D296="",E296=""),"Faltam elementos do documento",IF(AND(B296&lt;&gt;"Candidatura",NOT(COUNTIFS(Intervencoes!$A$7:$A$26,B296,Intervencoes!$B$7:$B$26,"&lt;&gt;")=1)),"Rever âmbito do documento","Indexado; prova a confirmar")))</f>
        <v/>
      </c>
    </row>
    <row r="297" spans="1:10" ht="34.950000000000003" customHeight="1">
      <c r="A297" s="8" t="s">
        <v>1474</v>
      </c>
      <c r="B297" s="7"/>
      <c r="C297" s="7"/>
      <c r="D297" s="7"/>
      <c r="E297" s="7"/>
      <c r="F297" s="10"/>
      <c r="G297" s="7"/>
      <c r="H297" s="7"/>
      <c r="I297" s="7"/>
      <c r="J297" s="8" t="str">
        <f>IF(COUNTA(B297:I297)=0,"",IF(OR(B297="",C297="",D297="",E297=""),"Faltam elementos do documento",IF(AND(B297&lt;&gt;"Candidatura",NOT(COUNTIFS(Intervencoes!$A$7:$A$26,B297,Intervencoes!$B$7:$B$26,"&lt;&gt;")=1)),"Rever âmbito do documento","Indexado; prova a confirmar")))</f>
        <v/>
      </c>
    </row>
    <row r="298" spans="1:10" ht="34.950000000000003" customHeight="1">
      <c r="A298" s="8" t="s">
        <v>1475</v>
      </c>
      <c r="B298" s="7"/>
      <c r="C298" s="7"/>
      <c r="D298" s="7"/>
      <c r="E298" s="7"/>
      <c r="F298" s="10"/>
      <c r="G298" s="7"/>
      <c r="H298" s="7"/>
      <c r="I298" s="7"/>
      <c r="J298" s="8" t="str">
        <f>IF(COUNTA(B298:I298)=0,"",IF(OR(B298="",C298="",D298="",E298=""),"Faltam elementos do documento",IF(AND(B298&lt;&gt;"Candidatura",NOT(COUNTIFS(Intervencoes!$A$7:$A$26,B298,Intervencoes!$B$7:$B$26,"&lt;&gt;")=1)),"Rever âmbito do documento","Indexado; prova a confirmar")))</f>
        <v/>
      </c>
    </row>
    <row r="299" spans="1:10" ht="34.950000000000003" customHeight="1">
      <c r="A299" s="8" t="s">
        <v>1476</v>
      </c>
      <c r="B299" s="7"/>
      <c r="C299" s="7"/>
      <c r="D299" s="7"/>
      <c r="E299" s="7"/>
      <c r="F299" s="10"/>
      <c r="G299" s="7"/>
      <c r="H299" s="7"/>
      <c r="I299" s="7"/>
      <c r="J299" s="8" t="str">
        <f>IF(COUNTA(B299:I299)=0,"",IF(OR(B299="",C299="",D299="",E299=""),"Faltam elementos do documento",IF(AND(B299&lt;&gt;"Candidatura",NOT(COUNTIFS(Intervencoes!$A$7:$A$26,B299,Intervencoes!$B$7:$B$26,"&lt;&gt;")=1)),"Rever âmbito do documento","Indexado; prova a confirmar")))</f>
        <v/>
      </c>
    </row>
    <row r="300" spans="1:10" ht="34.950000000000003" customHeight="1">
      <c r="A300" s="8" t="s">
        <v>1477</v>
      </c>
      <c r="B300" s="7"/>
      <c r="C300" s="7"/>
      <c r="D300" s="7"/>
      <c r="E300" s="7"/>
      <c r="F300" s="10"/>
      <c r="G300" s="7"/>
      <c r="H300" s="7"/>
      <c r="I300" s="7"/>
      <c r="J300" s="8" t="str">
        <f>IF(COUNTA(B300:I300)=0,"",IF(OR(B300="",C300="",D300="",E300=""),"Faltam elementos do documento",IF(AND(B300&lt;&gt;"Candidatura",NOT(COUNTIFS(Intervencoes!$A$7:$A$26,B300,Intervencoes!$B$7:$B$26,"&lt;&gt;")=1)),"Rever âmbito do documento","Indexado; prova a confirmar")))</f>
        <v/>
      </c>
    </row>
    <row r="301" spans="1:10" ht="34.950000000000003" customHeight="1">
      <c r="A301" s="8" t="s">
        <v>1478</v>
      </c>
      <c r="B301" s="7"/>
      <c r="C301" s="7"/>
      <c r="D301" s="7"/>
      <c r="E301" s="7"/>
      <c r="F301" s="10"/>
      <c r="G301" s="7"/>
      <c r="H301" s="7"/>
      <c r="I301" s="7"/>
      <c r="J301" s="8" t="str">
        <f>IF(COUNTA(B301:I301)=0,"",IF(OR(B301="",C301="",D301="",E301=""),"Faltam elementos do documento",IF(AND(B301&lt;&gt;"Candidatura",NOT(COUNTIFS(Intervencoes!$A$7:$A$26,B301,Intervencoes!$B$7:$B$26,"&lt;&gt;")=1)),"Rever âmbito do documento","Indexado; prova a confirmar")))</f>
        <v/>
      </c>
    </row>
    <row r="302" spans="1:10" ht="34.950000000000003" customHeight="1">
      <c r="A302" s="8" t="s">
        <v>1479</v>
      </c>
      <c r="B302" s="7"/>
      <c r="C302" s="7"/>
      <c r="D302" s="7"/>
      <c r="E302" s="7"/>
      <c r="F302" s="10"/>
      <c r="G302" s="7"/>
      <c r="H302" s="7"/>
      <c r="I302" s="7"/>
      <c r="J302" s="8" t="str">
        <f>IF(COUNTA(B302:I302)=0,"",IF(OR(B302="",C302="",D302="",E302=""),"Faltam elementos do documento",IF(AND(B302&lt;&gt;"Candidatura",NOT(COUNTIFS(Intervencoes!$A$7:$A$26,B302,Intervencoes!$B$7:$B$26,"&lt;&gt;")=1)),"Rever âmbito do documento","Indexado; prova a confirmar")))</f>
        <v/>
      </c>
    </row>
    <row r="303" spans="1:10" ht="34.950000000000003" customHeight="1">
      <c r="A303" s="8" t="s">
        <v>1480</v>
      </c>
      <c r="B303" s="7"/>
      <c r="C303" s="7"/>
      <c r="D303" s="7"/>
      <c r="E303" s="7"/>
      <c r="F303" s="10"/>
      <c r="G303" s="7"/>
      <c r="H303" s="7"/>
      <c r="I303" s="7"/>
      <c r="J303" s="8" t="str">
        <f>IF(COUNTA(B303:I303)=0,"",IF(OR(B303="",C303="",D303="",E303=""),"Faltam elementos do documento",IF(AND(B303&lt;&gt;"Candidatura",NOT(COUNTIFS(Intervencoes!$A$7:$A$26,B303,Intervencoes!$B$7:$B$26,"&lt;&gt;")=1)),"Rever âmbito do documento","Indexado; prova a confirmar")))</f>
        <v/>
      </c>
    </row>
    <row r="304" spans="1:10" ht="34.950000000000003" customHeight="1">
      <c r="A304" s="8" t="s">
        <v>1481</v>
      </c>
      <c r="B304" s="7"/>
      <c r="C304" s="7"/>
      <c r="D304" s="7"/>
      <c r="E304" s="7"/>
      <c r="F304" s="10"/>
      <c r="G304" s="7"/>
      <c r="H304" s="7"/>
      <c r="I304" s="7"/>
      <c r="J304" s="8" t="str">
        <f>IF(COUNTA(B304:I304)=0,"",IF(OR(B304="",C304="",D304="",E304=""),"Faltam elementos do documento",IF(AND(B304&lt;&gt;"Candidatura",NOT(COUNTIFS(Intervencoes!$A$7:$A$26,B304,Intervencoes!$B$7:$B$26,"&lt;&gt;")=1)),"Rever âmbito do documento","Indexado; prova a confirmar")))</f>
        <v/>
      </c>
    </row>
    <row r="305" spans="1:10" ht="34.950000000000003" customHeight="1">
      <c r="A305" s="8" t="s">
        <v>1482</v>
      </c>
      <c r="B305" s="7"/>
      <c r="C305" s="7"/>
      <c r="D305" s="7"/>
      <c r="E305" s="7"/>
      <c r="F305" s="10"/>
      <c r="G305" s="7"/>
      <c r="H305" s="7"/>
      <c r="I305" s="7"/>
      <c r="J305" s="8" t="str">
        <f>IF(COUNTA(B305:I305)=0,"",IF(OR(B305="",C305="",D305="",E305=""),"Faltam elementos do documento",IF(AND(B305&lt;&gt;"Candidatura",NOT(COUNTIFS(Intervencoes!$A$7:$A$26,B305,Intervencoes!$B$7:$B$26,"&lt;&gt;")=1)),"Rever âmbito do documento","Indexado; prova a confirmar")))</f>
        <v/>
      </c>
    </row>
    <row r="306" spans="1:10" ht="34.950000000000003" customHeight="1">
      <c r="A306" s="8" t="s">
        <v>1483</v>
      </c>
      <c r="B306" s="7"/>
      <c r="C306" s="7"/>
      <c r="D306" s="7"/>
      <c r="E306" s="7"/>
      <c r="F306" s="10"/>
      <c r="G306" s="7"/>
      <c r="H306" s="7"/>
      <c r="I306" s="7"/>
      <c r="J306" s="8" t="str">
        <f>IF(COUNTA(B306:I306)=0,"",IF(OR(B306="",C306="",D306="",E306=""),"Faltam elementos do documento",IF(AND(B306&lt;&gt;"Candidatura",NOT(COUNTIFS(Intervencoes!$A$7:$A$26,B306,Intervencoes!$B$7:$B$26,"&lt;&gt;")=1)),"Rever âmbito do documento","Indexado; prova a confirmar")))</f>
        <v/>
      </c>
    </row>
  </sheetData>
  <conditionalFormatting sqref="J7:J306">
    <cfRule type="containsText" dxfId="24" priority="1" operator="containsText" text="Falta"/>
    <cfRule type="containsText" dxfId="23" priority="2" operator="containsText" text="Rever"/>
    <cfRule type="containsText" dxfId="22" priority="3" operator="containsText" text="Por apurar"/>
    <cfRule type="containsText" dxfId="21" priority="4" operator="containsText" text="Por esclarecer"/>
    <cfRule type="containsText" dxfId="20" priority="5" operator="containsText" text="pendente"/>
  </conditionalFormatting>
  <dataValidations count="2">
    <dataValidation type="list" showErrorMessage="1" errorTitle="Valor inválido" error="Escolha uma opção da lista ou introduza um valor dentro dos limites indicados." sqref="C7:C306">
      <formula1>"Relatório de danos,Fotografias,Cartografia,Responsabilidade,Orçamento / quantidades,Seguro / indemnização,Outro apoio,IVA,Declarações assinadas,Representação,Parecer / licença,Auto de abate,Contratação,Fatura / pagamento,Outro"</formula1>
    </dataValidation>
    <dataValidation type="date" showErrorMessage="1" errorTitle="Valor inválido" error="Escolha uma opção da lista ou introduza um valor dentro dos limites indicados." sqref="F7:F306">
      <formula1>DATE(1900,1,1)</formula1>
      <formula2>DATE(2200,12,31)</formula2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Valor inválido" error="Escolha uma opção da lista ou introduza um valor dentro dos limites indicados.">
          <x14:formula1>
            <xm:f>Listas!$A$7:$A$106</xm:f>
          </x14:formula1>
          <xm:sqref>B7:B306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6"/>
  <sheetViews>
    <sheetView showGridLines="0" zoomScaleNormal="100" workbookViewId="0">
      <pane xSplit="2" ySplit="6" topLeftCell="C7" activePane="bottomRight" state="frozen"/>
      <selection pane="topRight"/>
      <selection pane="bottomLeft"/>
      <selection pane="bottomRight" activeCell="C7" sqref="C7"/>
    </sheetView>
  </sheetViews>
  <sheetFormatPr defaultRowHeight="13.8"/>
  <cols>
    <col min="1" max="1" width="18" customWidth="1"/>
    <col min="2" max="2" width="32" customWidth="1"/>
    <col min="3" max="4" width="18" customWidth="1"/>
    <col min="5" max="5" width="65" customWidth="1"/>
    <col min="6" max="6" width="52" customWidth="1"/>
    <col min="7" max="7" width="65" customWidth="1"/>
    <col min="8" max="8" width="19" customWidth="1"/>
    <col min="9" max="11" width="21" customWidth="1"/>
    <col min="12" max="12" width="33" customWidth="1"/>
    <col min="13" max="13" width="45" customWidth="1"/>
    <col min="14" max="14" width="26" customWidth="1"/>
    <col min="15" max="15" width="50" customWidth="1"/>
    <col min="16" max="17" width="65" customWidth="1"/>
    <col min="18" max="19" width="22" customWidth="1"/>
    <col min="20" max="21" width="23" customWidth="1"/>
    <col min="22" max="22" width="32" customWidth="1"/>
    <col min="23" max="23" width="60" customWidth="1"/>
    <col min="24" max="24" width="40" customWidth="1"/>
  </cols>
  <sheetData>
    <row r="1" spans="1:24" ht="25.0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0" customHeight="1">
      <c r="A2" s="3" t="s">
        <v>143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5.05" customHeight="1">
      <c r="A3" s="4" t="s">
        <v>144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5.05" customHeight="1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25.0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58.05" customHeight="1">
      <c r="A6" s="6" t="s">
        <v>3</v>
      </c>
      <c r="B6" s="6" t="s">
        <v>145</v>
      </c>
      <c r="C6" s="6" t="s">
        <v>146</v>
      </c>
      <c r="D6" s="6" t="s">
        <v>147</v>
      </c>
      <c r="E6" s="6" t="s">
        <v>148</v>
      </c>
      <c r="F6" s="6" t="s">
        <v>149</v>
      </c>
      <c r="G6" s="6" t="s">
        <v>150</v>
      </c>
      <c r="H6" s="6" t="s">
        <v>151</v>
      </c>
      <c r="I6" s="6" t="s">
        <v>152</v>
      </c>
      <c r="J6" s="6" t="s">
        <v>153</v>
      </c>
      <c r="K6" s="6" t="s">
        <v>154</v>
      </c>
      <c r="L6" s="6" t="s">
        <v>155</v>
      </c>
      <c r="M6" s="6" t="s">
        <v>156</v>
      </c>
      <c r="N6" s="6" t="s">
        <v>157</v>
      </c>
      <c r="O6" s="6" t="s">
        <v>158</v>
      </c>
      <c r="P6" s="6" t="s">
        <v>159</v>
      </c>
      <c r="Q6" s="6" t="s">
        <v>160</v>
      </c>
      <c r="R6" s="6" t="s">
        <v>161</v>
      </c>
      <c r="S6" s="6" t="s">
        <v>162</v>
      </c>
      <c r="T6" s="6" t="s">
        <v>163</v>
      </c>
      <c r="U6" s="6" t="s">
        <v>164</v>
      </c>
      <c r="V6" s="6" t="s">
        <v>165</v>
      </c>
      <c r="W6" s="6" t="s">
        <v>166</v>
      </c>
      <c r="X6" s="6" t="s">
        <v>122</v>
      </c>
    </row>
    <row r="7" spans="1:24" ht="34.950000000000003" customHeight="1">
      <c r="A7" s="8" t="s">
        <v>123</v>
      </c>
      <c r="B7" s="7"/>
      <c r="C7" s="10"/>
      <c r="D7" s="10"/>
      <c r="E7" s="7"/>
      <c r="F7" s="7"/>
      <c r="G7" s="7"/>
      <c r="H7" s="13"/>
      <c r="I7" s="13"/>
      <c r="J7" s="13"/>
      <c r="K7" s="13"/>
      <c r="L7" s="7"/>
      <c r="M7" s="7"/>
      <c r="N7" s="7"/>
      <c r="O7" s="7"/>
      <c r="P7" s="7"/>
      <c r="Q7" s="7"/>
      <c r="R7" s="13"/>
      <c r="S7" s="13"/>
      <c r="T7" s="13"/>
      <c r="U7" s="13"/>
      <c r="V7" s="7"/>
      <c r="W7" s="7"/>
      <c r="X7" s="8" t="str">
        <f>IF(AND(NOT(COUNTIFS(Intervencoes!$A$7:$A$26,A7,Intervencoes!$B$7:$B$26,"&lt;&gt;")=1),COUNTA(B7:W7)=0),"",IF(NOT(COUNTIFS(Intervencoes!$A$7:$A$26,A7,Intervencoes!$B$7:$B$26,"&lt;&gt;")=1),"Rever intervenção sem designação",IF(OR(B7="",C7="",E7="",G7="",L7="",M7="",P7="",Q7="",V7=""),"Faltam dados do relatório",IF(OR(SUM(H7:K7)&lt;=0,SUM(R7:U7)&lt;=0),"Falta dimensão positiva",IF(AND(N7="",O7=""),"Falta prova dos danos",IF(AND(V7&lt;&gt;"Nenhuma",W7=""),"Falta justificação especial",IF(OR(R7&gt;H7,S7&gt;I7,T7&gt;J7,U7&gt;K7),"Rever dimensão e fundamentação","Preenchido; sujeito a análise")))))))</f>
        <v/>
      </c>
    </row>
    <row r="8" spans="1:24" ht="34.950000000000003" customHeight="1">
      <c r="A8" s="8" t="s">
        <v>124</v>
      </c>
      <c r="B8" s="7"/>
      <c r="C8" s="10"/>
      <c r="D8" s="10"/>
      <c r="E8" s="7"/>
      <c r="F8" s="7"/>
      <c r="G8" s="7"/>
      <c r="H8" s="13"/>
      <c r="I8" s="13"/>
      <c r="J8" s="13"/>
      <c r="K8" s="13"/>
      <c r="L8" s="7"/>
      <c r="M8" s="7"/>
      <c r="N8" s="7"/>
      <c r="O8" s="7"/>
      <c r="P8" s="7"/>
      <c r="Q8" s="7"/>
      <c r="R8" s="13"/>
      <c r="S8" s="13"/>
      <c r="T8" s="13"/>
      <c r="U8" s="13"/>
      <c r="V8" s="7"/>
      <c r="W8" s="7"/>
      <c r="X8" s="8" t="str">
        <f>IF(AND(NOT(COUNTIFS(Intervencoes!$A$7:$A$26,A8,Intervencoes!$B$7:$B$26,"&lt;&gt;")=1),COUNTA(B8:W8)=0),"",IF(NOT(COUNTIFS(Intervencoes!$A$7:$A$26,A8,Intervencoes!$B$7:$B$26,"&lt;&gt;")=1),"Rever intervenção sem designação",IF(OR(B8="",C8="",E8="",G8="",L8="",M8="",P8="",Q8="",V8=""),"Faltam dados do relatório",IF(OR(SUM(H8:K8)&lt;=0,SUM(R8:U8)&lt;=0),"Falta dimensão positiva",IF(AND(N8="",O8=""),"Falta prova dos danos",IF(AND(V8&lt;&gt;"Nenhuma",W8=""),"Falta justificação especial",IF(OR(R8&gt;H8,S8&gt;I8,T8&gt;J8,U8&gt;K8),"Rever dimensão e fundamentação","Preenchido; sujeito a análise")))))))</f>
        <v/>
      </c>
    </row>
    <row r="9" spans="1:24" ht="34.950000000000003" customHeight="1">
      <c r="A9" s="8" t="s">
        <v>125</v>
      </c>
      <c r="B9" s="7"/>
      <c r="C9" s="10"/>
      <c r="D9" s="10"/>
      <c r="E9" s="7"/>
      <c r="F9" s="7"/>
      <c r="G9" s="7"/>
      <c r="H9" s="13"/>
      <c r="I9" s="13"/>
      <c r="J9" s="13"/>
      <c r="K9" s="13"/>
      <c r="L9" s="7"/>
      <c r="M9" s="7"/>
      <c r="N9" s="7"/>
      <c r="O9" s="7"/>
      <c r="P9" s="7"/>
      <c r="Q9" s="7"/>
      <c r="R9" s="13"/>
      <c r="S9" s="13"/>
      <c r="T9" s="13"/>
      <c r="U9" s="13"/>
      <c r="V9" s="7"/>
      <c r="W9" s="7"/>
      <c r="X9" s="8" t="str">
        <f>IF(AND(NOT(COUNTIFS(Intervencoes!$A$7:$A$26,A9,Intervencoes!$B$7:$B$26,"&lt;&gt;")=1),COUNTA(B9:W9)=0),"",IF(NOT(COUNTIFS(Intervencoes!$A$7:$A$26,A9,Intervencoes!$B$7:$B$26,"&lt;&gt;")=1),"Rever intervenção sem designação",IF(OR(B9="",C9="",E9="",G9="",L9="",M9="",P9="",Q9="",V9=""),"Faltam dados do relatório",IF(OR(SUM(H9:K9)&lt;=0,SUM(R9:U9)&lt;=0),"Falta dimensão positiva",IF(AND(N9="",O9=""),"Falta prova dos danos",IF(AND(V9&lt;&gt;"Nenhuma",W9=""),"Falta justificação especial",IF(OR(R9&gt;H9,S9&gt;I9,T9&gt;J9,U9&gt;K9),"Rever dimensão e fundamentação","Preenchido; sujeito a análise")))))))</f>
        <v/>
      </c>
    </row>
    <row r="10" spans="1:24" ht="34.950000000000003" customHeight="1">
      <c r="A10" s="8" t="s">
        <v>126</v>
      </c>
      <c r="B10" s="7"/>
      <c r="C10" s="10"/>
      <c r="D10" s="10"/>
      <c r="E10" s="7"/>
      <c r="F10" s="7"/>
      <c r="G10" s="7"/>
      <c r="H10" s="13"/>
      <c r="I10" s="13"/>
      <c r="J10" s="13"/>
      <c r="K10" s="13"/>
      <c r="L10" s="7"/>
      <c r="M10" s="7"/>
      <c r="N10" s="7"/>
      <c r="O10" s="7"/>
      <c r="P10" s="7"/>
      <c r="Q10" s="7"/>
      <c r="R10" s="13"/>
      <c r="S10" s="13"/>
      <c r="T10" s="13"/>
      <c r="U10" s="13"/>
      <c r="V10" s="7"/>
      <c r="W10" s="7"/>
      <c r="X10" s="8" t="str">
        <f>IF(AND(NOT(COUNTIFS(Intervencoes!$A$7:$A$26,A10,Intervencoes!$B$7:$B$26,"&lt;&gt;")=1),COUNTA(B10:W10)=0),"",IF(NOT(COUNTIFS(Intervencoes!$A$7:$A$26,A10,Intervencoes!$B$7:$B$26,"&lt;&gt;")=1),"Rever intervenção sem designação",IF(OR(B10="",C10="",E10="",G10="",L10="",M10="",P10="",Q10="",V10=""),"Faltam dados do relatório",IF(OR(SUM(H10:K10)&lt;=0,SUM(R10:U10)&lt;=0),"Falta dimensão positiva",IF(AND(N10="",O10=""),"Falta prova dos danos",IF(AND(V10&lt;&gt;"Nenhuma",W10=""),"Falta justificação especial",IF(OR(R10&gt;H10,S10&gt;I10,T10&gt;J10,U10&gt;K10),"Rever dimensão e fundamentação","Preenchido; sujeito a análise")))))))</f>
        <v/>
      </c>
    </row>
    <row r="11" spans="1:24" ht="34.950000000000003" customHeight="1">
      <c r="A11" s="8" t="s">
        <v>127</v>
      </c>
      <c r="B11" s="7"/>
      <c r="C11" s="10"/>
      <c r="D11" s="10"/>
      <c r="E11" s="7"/>
      <c r="F11" s="7"/>
      <c r="G11" s="7"/>
      <c r="H11" s="13"/>
      <c r="I11" s="13"/>
      <c r="J11" s="13"/>
      <c r="K11" s="13"/>
      <c r="L11" s="7"/>
      <c r="M11" s="7"/>
      <c r="N11" s="7"/>
      <c r="O11" s="7"/>
      <c r="P11" s="7"/>
      <c r="Q11" s="7"/>
      <c r="R11" s="13"/>
      <c r="S11" s="13"/>
      <c r="T11" s="13"/>
      <c r="U11" s="13"/>
      <c r="V11" s="7"/>
      <c r="W11" s="7"/>
      <c r="X11" s="8" t="str">
        <f>IF(AND(NOT(COUNTIFS(Intervencoes!$A$7:$A$26,A11,Intervencoes!$B$7:$B$26,"&lt;&gt;")=1),COUNTA(B11:W11)=0),"",IF(NOT(COUNTIFS(Intervencoes!$A$7:$A$26,A11,Intervencoes!$B$7:$B$26,"&lt;&gt;")=1),"Rever intervenção sem designação",IF(OR(B11="",C11="",E11="",G11="",L11="",M11="",P11="",Q11="",V11=""),"Faltam dados do relatório",IF(OR(SUM(H11:K11)&lt;=0,SUM(R11:U11)&lt;=0),"Falta dimensão positiva",IF(AND(N11="",O11=""),"Falta prova dos danos",IF(AND(V11&lt;&gt;"Nenhuma",W11=""),"Falta justificação especial",IF(OR(R11&gt;H11,S11&gt;I11,T11&gt;J11,U11&gt;K11),"Rever dimensão e fundamentação","Preenchido; sujeito a análise")))))))</f>
        <v/>
      </c>
    </row>
    <row r="12" spans="1:24" ht="34.950000000000003" customHeight="1">
      <c r="A12" s="8" t="s">
        <v>128</v>
      </c>
      <c r="B12" s="7"/>
      <c r="C12" s="10"/>
      <c r="D12" s="10"/>
      <c r="E12" s="7"/>
      <c r="F12" s="7"/>
      <c r="G12" s="7"/>
      <c r="H12" s="13"/>
      <c r="I12" s="13"/>
      <c r="J12" s="13"/>
      <c r="K12" s="13"/>
      <c r="L12" s="7"/>
      <c r="M12" s="7"/>
      <c r="N12" s="7"/>
      <c r="O12" s="7"/>
      <c r="P12" s="7"/>
      <c r="Q12" s="7"/>
      <c r="R12" s="13"/>
      <c r="S12" s="13"/>
      <c r="T12" s="13"/>
      <c r="U12" s="13"/>
      <c r="V12" s="7"/>
      <c r="W12" s="7"/>
      <c r="X12" s="8" t="str">
        <f>IF(AND(NOT(COUNTIFS(Intervencoes!$A$7:$A$26,A12,Intervencoes!$B$7:$B$26,"&lt;&gt;")=1),COUNTA(B12:W12)=0),"",IF(NOT(COUNTIFS(Intervencoes!$A$7:$A$26,A12,Intervencoes!$B$7:$B$26,"&lt;&gt;")=1),"Rever intervenção sem designação",IF(OR(B12="",C12="",E12="",G12="",L12="",M12="",P12="",Q12="",V12=""),"Faltam dados do relatório",IF(OR(SUM(H12:K12)&lt;=0,SUM(R12:U12)&lt;=0),"Falta dimensão positiva",IF(AND(N12="",O12=""),"Falta prova dos danos",IF(AND(V12&lt;&gt;"Nenhuma",W12=""),"Falta justificação especial",IF(OR(R12&gt;H12,S12&gt;I12,T12&gt;J12,U12&gt;K12),"Rever dimensão e fundamentação","Preenchido; sujeito a análise")))))))</f>
        <v/>
      </c>
    </row>
    <row r="13" spans="1:24" ht="34.950000000000003" customHeight="1">
      <c r="A13" s="8" t="s">
        <v>129</v>
      </c>
      <c r="B13" s="7"/>
      <c r="C13" s="10"/>
      <c r="D13" s="10"/>
      <c r="E13" s="7"/>
      <c r="F13" s="7"/>
      <c r="G13" s="7"/>
      <c r="H13" s="13"/>
      <c r="I13" s="13"/>
      <c r="J13" s="13"/>
      <c r="K13" s="13"/>
      <c r="L13" s="7"/>
      <c r="M13" s="7"/>
      <c r="N13" s="7"/>
      <c r="O13" s="7"/>
      <c r="P13" s="7"/>
      <c r="Q13" s="7"/>
      <c r="R13" s="13"/>
      <c r="S13" s="13"/>
      <c r="T13" s="13"/>
      <c r="U13" s="13"/>
      <c r="V13" s="7"/>
      <c r="W13" s="7"/>
      <c r="X13" s="8" t="str">
        <f>IF(AND(NOT(COUNTIFS(Intervencoes!$A$7:$A$26,A13,Intervencoes!$B$7:$B$26,"&lt;&gt;")=1),COUNTA(B13:W13)=0),"",IF(NOT(COUNTIFS(Intervencoes!$A$7:$A$26,A13,Intervencoes!$B$7:$B$26,"&lt;&gt;")=1),"Rever intervenção sem designação",IF(OR(B13="",C13="",E13="",G13="",L13="",M13="",P13="",Q13="",V13=""),"Faltam dados do relatório",IF(OR(SUM(H13:K13)&lt;=0,SUM(R13:U13)&lt;=0),"Falta dimensão positiva",IF(AND(N13="",O13=""),"Falta prova dos danos",IF(AND(V13&lt;&gt;"Nenhuma",W13=""),"Falta justificação especial",IF(OR(R13&gt;H13,S13&gt;I13,T13&gt;J13,U13&gt;K13),"Rever dimensão e fundamentação","Preenchido; sujeito a análise")))))))</f>
        <v/>
      </c>
    </row>
    <row r="14" spans="1:24" ht="34.950000000000003" customHeight="1">
      <c r="A14" s="8" t="s">
        <v>130</v>
      </c>
      <c r="B14" s="7"/>
      <c r="C14" s="10"/>
      <c r="D14" s="10"/>
      <c r="E14" s="7"/>
      <c r="F14" s="7"/>
      <c r="G14" s="7"/>
      <c r="H14" s="13"/>
      <c r="I14" s="13"/>
      <c r="J14" s="13"/>
      <c r="K14" s="13"/>
      <c r="L14" s="7"/>
      <c r="M14" s="7"/>
      <c r="N14" s="7"/>
      <c r="O14" s="7"/>
      <c r="P14" s="7"/>
      <c r="Q14" s="7"/>
      <c r="R14" s="13"/>
      <c r="S14" s="13"/>
      <c r="T14" s="13"/>
      <c r="U14" s="13"/>
      <c r="V14" s="7"/>
      <c r="W14" s="7"/>
      <c r="X14" s="8" t="str">
        <f>IF(AND(NOT(COUNTIFS(Intervencoes!$A$7:$A$26,A14,Intervencoes!$B$7:$B$26,"&lt;&gt;")=1),COUNTA(B14:W14)=0),"",IF(NOT(COUNTIFS(Intervencoes!$A$7:$A$26,A14,Intervencoes!$B$7:$B$26,"&lt;&gt;")=1),"Rever intervenção sem designação",IF(OR(B14="",C14="",E14="",G14="",L14="",M14="",P14="",Q14="",V14=""),"Faltam dados do relatório",IF(OR(SUM(H14:K14)&lt;=0,SUM(R14:U14)&lt;=0),"Falta dimensão positiva",IF(AND(N14="",O14=""),"Falta prova dos danos",IF(AND(V14&lt;&gt;"Nenhuma",W14=""),"Falta justificação especial",IF(OR(R14&gt;H14,S14&gt;I14,T14&gt;J14,U14&gt;K14),"Rever dimensão e fundamentação","Preenchido; sujeito a análise")))))))</f>
        <v/>
      </c>
    </row>
    <row r="15" spans="1:24" ht="34.950000000000003" customHeight="1">
      <c r="A15" s="8" t="s">
        <v>131</v>
      </c>
      <c r="B15" s="7"/>
      <c r="C15" s="10"/>
      <c r="D15" s="10"/>
      <c r="E15" s="7"/>
      <c r="F15" s="7"/>
      <c r="G15" s="7"/>
      <c r="H15" s="13"/>
      <c r="I15" s="13"/>
      <c r="J15" s="13"/>
      <c r="K15" s="13"/>
      <c r="L15" s="7"/>
      <c r="M15" s="7"/>
      <c r="N15" s="7"/>
      <c r="O15" s="7"/>
      <c r="P15" s="7"/>
      <c r="Q15" s="7"/>
      <c r="R15" s="13"/>
      <c r="S15" s="13"/>
      <c r="T15" s="13"/>
      <c r="U15" s="13"/>
      <c r="V15" s="7"/>
      <c r="W15" s="7"/>
      <c r="X15" s="8" t="str">
        <f>IF(AND(NOT(COUNTIFS(Intervencoes!$A$7:$A$26,A15,Intervencoes!$B$7:$B$26,"&lt;&gt;")=1),COUNTA(B15:W15)=0),"",IF(NOT(COUNTIFS(Intervencoes!$A$7:$A$26,A15,Intervencoes!$B$7:$B$26,"&lt;&gt;")=1),"Rever intervenção sem designação",IF(OR(B15="",C15="",E15="",G15="",L15="",M15="",P15="",Q15="",V15=""),"Faltam dados do relatório",IF(OR(SUM(H15:K15)&lt;=0,SUM(R15:U15)&lt;=0),"Falta dimensão positiva",IF(AND(N15="",O15=""),"Falta prova dos danos",IF(AND(V15&lt;&gt;"Nenhuma",W15=""),"Falta justificação especial",IF(OR(R15&gt;H15,S15&gt;I15,T15&gt;J15,U15&gt;K15),"Rever dimensão e fundamentação","Preenchido; sujeito a análise")))))))</f>
        <v/>
      </c>
    </row>
    <row r="16" spans="1:24" ht="34.950000000000003" customHeight="1">
      <c r="A16" s="8" t="s">
        <v>132</v>
      </c>
      <c r="B16" s="7"/>
      <c r="C16" s="10"/>
      <c r="D16" s="10"/>
      <c r="E16" s="7"/>
      <c r="F16" s="7"/>
      <c r="G16" s="7"/>
      <c r="H16" s="13"/>
      <c r="I16" s="13"/>
      <c r="J16" s="13"/>
      <c r="K16" s="13"/>
      <c r="L16" s="7"/>
      <c r="M16" s="7"/>
      <c r="N16" s="7"/>
      <c r="O16" s="7"/>
      <c r="P16" s="7"/>
      <c r="Q16" s="7"/>
      <c r="R16" s="13"/>
      <c r="S16" s="13"/>
      <c r="T16" s="13"/>
      <c r="U16" s="13"/>
      <c r="V16" s="7"/>
      <c r="W16" s="7"/>
      <c r="X16" s="8" t="str">
        <f>IF(AND(NOT(COUNTIFS(Intervencoes!$A$7:$A$26,A16,Intervencoes!$B$7:$B$26,"&lt;&gt;")=1),COUNTA(B16:W16)=0),"",IF(NOT(COUNTIFS(Intervencoes!$A$7:$A$26,A16,Intervencoes!$B$7:$B$26,"&lt;&gt;")=1),"Rever intervenção sem designação",IF(OR(B16="",C16="",E16="",G16="",L16="",M16="",P16="",Q16="",V16=""),"Faltam dados do relatório",IF(OR(SUM(H16:K16)&lt;=0,SUM(R16:U16)&lt;=0),"Falta dimensão positiva",IF(AND(N16="",O16=""),"Falta prova dos danos",IF(AND(V16&lt;&gt;"Nenhuma",W16=""),"Falta justificação especial",IF(OR(R16&gt;H16,S16&gt;I16,T16&gt;J16,U16&gt;K16),"Rever dimensão e fundamentação","Preenchido; sujeito a análise")))))))</f>
        <v/>
      </c>
    </row>
    <row r="17" spans="1:24" ht="34.950000000000003" customHeight="1">
      <c r="A17" s="8" t="s">
        <v>133</v>
      </c>
      <c r="B17" s="7"/>
      <c r="C17" s="10"/>
      <c r="D17" s="10"/>
      <c r="E17" s="7"/>
      <c r="F17" s="7"/>
      <c r="G17" s="7"/>
      <c r="H17" s="13"/>
      <c r="I17" s="13"/>
      <c r="J17" s="13"/>
      <c r="K17" s="13"/>
      <c r="L17" s="7"/>
      <c r="M17" s="7"/>
      <c r="N17" s="7"/>
      <c r="O17" s="7"/>
      <c r="P17" s="7"/>
      <c r="Q17" s="7"/>
      <c r="R17" s="13"/>
      <c r="S17" s="13"/>
      <c r="T17" s="13"/>
      <c r="U17" s="13"/>
      <c r="V17" s="7"/>
      <c r="W17" s="7"/>
      <c r="X17" s="8" t="str">
        <f>IF(AND(NOT(COUNTIFS(Intervencoes!$A$7:$A$26,A17,Intervencoes!$B$7:$B$26,"&lt;&gt;")=1),COUNTA(B17:W17)=0),"",IF(NOT(COUNTIFS(Intervencoes!$A$7:$A$26,A17,Intervencoes!$B$7:$B$26,"&lt;&gt;")=1),"Rever intervenção sem designação",IF(OR(B17="",C17="",E17="",G17="",L17="",M17="",P17="",Q17="",V17=""),"Faltam dados do relatório",IF(OR(SUM(H17:K17)&lt;=0,SUM(R17:U17)&lt;=0),"Falta dimensão positiva",IF(AND(N17="",O17=""),"Falta prova dos danos",IF(AND(V17&lt;&gt;"Nenhuma",W17=""),"Falta justificação especial",IF(OR(R17&gt;H17,S17&gt;I17,T17&gt;J17,U17&gt;K17),"Rever dimensão e fundamentação","Preenchido; sujeito a análise")))))))</f>
        <v/>
      </c>
    </row>
    <row r="18" spans="1:24" ht="34.950000000000003" customHeight="1">
      <c r="A18" s="8" t="s">
        <v>134</v>
      </c>
      <c r="B18" s="7"/>
      <c r="C18" s="10"/>
      <c r="D18" s="10"/>
      <c r="E18" s="7"/>
      <c r="F18" s="7"/>
      <c r="G18" s="7"/>
      <c r="H18" s="13"/>
      <c r="I18" s="13"/>
      <c r="J18" s="13"/>
      <c r="K18" s="13"/>
      <c r="L18" s="7"/>
      <c r="M18" s="7"/>
      <c r="N18" s="7"/>
      <c r="O18" s="7"/>
      <c r="P18" s="7"/>
      <c r="Q18" s="7"/>
      <c r="R18" s="13"/>
      <c r="S18" s="13"/>
      <c r="T18" s="13"/>
      <c r="U18" s="13"/>
      <c r="V18" s="7"/>
      <c r="W18" s="7"/>
      <c r="X18" s="8" t="str">
        <f>IF(AND(NOT(COUNTIFS(Intervencoes!$A$7:$A$26,A18,Intervencoes!$B$7:$B$26,"&lt;&gt;")=1),COUNTA(B18:W18)=0),"",IF(NOT(COUNTIFS(Intervencoes!$A$7:$A$26,A18,Intervencoes!$B$7:$B$26,"&lt;&gt;")=1),"Rever intervenção sem designação",IF(OR(B18="",C18="",E18="",G18="",L18="",M18="",P18="",Q18="",V18=""),"Faltam dados do relatório",IF(OR(SUM(H18:K18)&lt;=0,SUM(R18:U18)&lt;=0),"Falta dimensão positiva",IF(AND(N18="",O18=""),"Falta prova dos danos",IF(AND(V18&lt;&gt;"Nenhuma",W18=""),"Falta justificação especial",IF(OR(R18&gt;H18,S18&gt;I18,T18&gt;J18,U18&gt;K18),"Rever dimensão e fundamentação","Preenchido; sujeito a análise")))))))</f>
        <v/>
      </c>
    </row>
    <row r="19" spans="1:24" ht="34.950000000000003" customHeight="1">
      <c r="A19" s="8" t="s">
        <v>135</v>
      </c>
      <c r="B19" s="7"/>
      <c r="C19" s="10"/>
      <c r="D19" s="10"/>
      <c r="E19" s="7"/>
      <c r="F19" s="7"/>
      <c r="G19" s="7"/>
      <c r="H19" s="13"/>
      <c r="I19" s="13"/>
      <c r="J19" s="13"/>
      <c r="K19" s="13"/>
      <c r="L19" s="7"/>
      <c r="M19" s="7"/>
      <c r="N19" s="7"/>
      <c r="O19" s="7"/>
      <c r="P19" s="7"/>
      <c r="Q19" s="7"/>
      <c r="R19" s="13"/>
      <c r="S19" s="13"/>
      <c r="T19" s="13"/>
      <c r="U19" s="13"/>
      <c r="V19" s="7"/>
      <c r="W19" s="7"/>
      <c r="X19" s="8" t="str">
        <f>IF(AND(NOT(COUNTIFS(Intervencoes!$A$7:$A$26,A19,Intervencoes!$B$7:$B$26,"&lt;&gt;")=1),COUNTA(B19:W19)=0),"",IF(NOT(COUNTIFS(Intervencoes!$A$7:$A$26,A19,Intervencoes!$B$7:$B$26,"&lt;&gt;")=1),"Rever intervenção sem designação",IF(OR(B19="",C19="",E19="",G19="",L19="",M19="",P19="",Q19="",V19=""),"Faltam dados do relatório",IF(OR(SUM(H19:K19)&lt;=0,SUM(R19:U19)&lt;=0),"Falta dimensão positiva",IF(AND(N19="",O19=""),"Falta prova dos danos",IF(AND(V19&lt;&gt;"Nenhuma",W19=""),"Falta justificação especial",IF(OR(R19&gt;H19,S19&gt;I19,T19&gt;J19,U19&gt;K19),"Rever dimensão e fundamentação","Preenchido; sujeito a análise")))))))</f>
        <v/>
      </c>
    </row>
    <row r="20" spans="1:24" ht="34.950000000000003" customHeight="1">
      <c r="A20" s="8" t="s">
        <v>136</v>
      </c>
      <c r="B20" s="7"/>
      <c r="C20" s="10"/>
      <c r="D20" s="10"/>
      <c r="E20" s="7"/>
      <c r="F20" s="7"/>
      <c r="G20" s="7"/>
      <c r="H20" s="13"/>
      <c r="I20" s="13"/>
      <c r="J20" s="13"/>
      <c r="K20" s="13"/>
      <c r="L20" s="7"/>
      <c r="M20" s="7"/>
      <c r="N20" s="7"/>
      <c r="O20" s="7"/>
      <c r="P20" s="7"/>
      <c r="Q20" s="7"/>
      <c r="R20" s="13"/>
      <c r="S20" s="13"/>
      <c r="T20" s="13"/>
      <c r="U20" s="13"/>
      <c r="V20" s="7"/>
      <c r="W20" s="7"/>
      <c r="X20" s="8" t="str">
        <f>IF(AND(NOT(COUNTIFS(Intervencoes!$A$7:$A$26,A20,Intervencoes!$B$7:$B$26,"&lt;&gt;")=1),COUNTA(B20:W20)=0),"",IF(NOT(COUNTIFS(Intervencoes!$A$7:$A$26,A20,Intervencoes!$B$7:$B$26,"&lt;&gt;")=1),"Rever intervenção sem designação",IF(OR(B20="",C20="",E20="",G20="",L20="",M20="",P20="",Q20="",V20=""),"Faltam dados do relatório",IF(OR(SUM(H20:K20)&lt;=0,SUM(R20:U20)&lt;=0),"Falta dimensão positiva",IF(AND(N20="",O20=""),"Falta prova dos danos",IF(AND(V20&lt;&gt;"Nenhuma",W20=""),"Falta justificação especial",IF(OR(R20&gt;H20,S20&gt;I20,T20&gt;J20,U20&gt;K20),"Rever dimensão e fundamentação","Preenchido; sujeito a análise")))))))</f>
        <v/>
      </c>
    </row>
    <row r="21" spans="1:24" ht="34.950000000000003" customHeight="1">
      <c r="A21" s="8" t="s">
        <v>137</v>
      </c>
      <c r="B21" s="7"/>
      <c r="C21" s="10"/>
      <c r="D21" s="10"/>
      <c r="E21" s="7"/>
      <c r="F21" s="7"/>
      <c r="G21" s="7"/>
      <c r="H21" s="13"/>
      <c r="I21" s="13"/>
      <c r="J21" s="13"/>
      <c r="K21" s="13"/>
      <c r="L21" s="7"/>
      <c r="M21" s="7"/>
      <c r="N21" s="7"/>
      <c r="O21" s="7"/>
      <c r="P21" s="7"/>
      <c r="Q21" s="7"/>
      <c r="R21" s="13"/>
      <c r="S21" s="13"/>
      <c r="T21" s="13"/>
      <c r="U21" s="13"/>
      <c r="V21" s="7"/>
      <c r="W21" s="7"/>
      <c r="X21" s="8" t="str">
        <f>IF(AND(NOT(COUNTIFS(Intervencoes!$A$7:$A$26,A21,Intervencoes!$B$7:$B$26,"&lt;&gt;")=1),COUNTA(B21:W21)=0),"",IF(NOT(COUNTIFS(Intervencoes!$A$7:$A$26,A21,Intervencoes!$B$7:$B$26,"&lt;&gt;")=1),"Rever intervenção sem designação",IF(OR(B21="",C21="",E21="",G21="",L21="",M21="",P21="",Q21="",V21=""),"Faltam dados do relatório",IF(OR(SUM(H21:K21)&lt;=0,SUM(R21:U21)&lt;=0),"Falta dimensão positiva",IF(AND(N21="",O21=""),"Falta prova dos danos",IF(AND(V21&lt;&gt;"Nenhuma",W21=""),"Falta justificação especial",IF(OR(R21&gt;H21,S21&gt;I21,T21&gt;J21,U21&gt;K21),"Rever dimensão e fundamentação","Preenchido; sujeito a análise")))))))</f>
        <v/>
      </c>
    </row>
    <row r="22" spans="1:24" ht="34.950000000000003" customHeight="1">
      <c r="A22" s="8" t="s">
        <v>138</v>
      </c>
      <c r="B22" s="7"/>
      <c r="C22" s="10"/>
      <c r="D22" s="10"/>
      <c r="E22" s="7"/>
      <c r="F22" s="7"/>
      <c r="G22" s="7"/>
      <c r="H22" s="13"/>
      <c r="I22" s="13"/>
      <c r="J22" s="13"/>
      <c r="K22" s="13"/>
      <c r="L22" s="7"/>
      <c r="M22" s="7"/>
      <c r="N22" s="7"/>
      <c r="O22" s="7"/>
      <c r="P22" s="7"/>
      <c r="Q22" s="7"/>
      <c r="R22" s="13"/>
      <c r="S22" s="13"/>
      <c r="T22" s="13"/>
      <c r="U22" s="13"/>
      <c r="V22" s="7"/>
      <c r="W22" s="7"/>
      <c r="X22" s="8" t="str">
        <f>IF(AND(NOT(COUNTIFS(Intervencoes!$A$7:$A$26,A22,Intervencoes!$B$7:$B$26,"&lt;&gt;")=1),COUNTA(B22:W22)=0),"",IF(NOT(COUNTIFS(Intervencoes!$A$7:$A$26,A22,Intervencoes!$B$7:$B$26,"&lt;&gt;")=1),"Rever intervenção sem designação",IF(OR(B22="",C22="",E22="",G22="",L22="",M22="",P22="",Q22="",V22=""),"Faltam dados do relatório",IF(OR(SUM(H22:K22)&lt;=0,SUM(R22:U22)&lt;=0),"Falta dimensão positiva",IF(AND(N22="",O22=""),"Falta prova dos danos",IF(AND(V22&lt;&gt;"Nenhuma",W22=""),"Falta justificação especial",IF(OR(R22&gt;H22,S22&gt;I22,T22&gt;J22,U22&gt;K22),"Rever dimensão e fundamentação","Preenchido; sujeito a análise")))))))</f>
        <v/>
      </c>
    </row>
    <row r="23" spans="1:24" ht="34.950000000000003" customHeight="1">
      <c r="A23" s="8" t="s">
        <v>139</v>
      </c>
      <c r="B23" s="7"/>
      <c r="C23" s="10"/>
      <c r="D23" s="10"/>
      <c r="E23" s="7"/>
      <c r="F23" s="7"/>
      <c r="G23" s="7"/>
      <c r="H23" s="13"/>
      <c r="I23" s="13"/>
      <c r="J23" s="13"/>
      <c r="K23" s="13"/>
      <c r="L23" s="7"/>
      <c r="M23" s="7"/>
      <c r="N23" s="7"/>
      <c r="O23" s="7"/>
      <c r="P23" s="7"/>
      <c r="Q23" s="7"/>
      <c r="R23" s="13"/>
      <c r="S23" s="13"/>
      <c r="T23" s="13"/>
      <c r="U23" s="13"/>
      <c r="V23" s="7"/>
      <c r="W23" s="7"/>
      <c r="X23" s="8" t="str">
        <f>IF(AND(NOT(COUNTIFS(Intervencoes!$A$7:$A$26,A23,Intervencoes!$B$7:$B$26,"&lt;&gt;")=1),COUNTA(B23:W23)=0),"",IF(NOT(COUNTIFS(Intervencoes!$A$7:$A$26,A23,Intervencoes!$B$7:$B$26,"&lt;&gt;")=1),"Rever intervenção sem designação",IF(OR(B23="",C23="",E23="",G23="",L23="",M23="",P23="",Q23="",V23=""),"Faltam dados do relatório",IF(OR(SUM(H23:K23)&lt;=0,SUM(R23:U23)&lt;=0),"Falta dimensão positiva",IF(AND(N23="",O23=""),"Falta prova dos danos",IF(AND(V23&lt;&gt;"Nenhuma",W23=""),"Falta justificação especial",IF(OR(R23&gt;H23,S23&gt;I23,T23&gt;J23,U23&gt;K23),"Rever dimensão e fundamentação","Preenchido; sujeito a análise")))))))</f>
        <v/>
      </c>
    </row>
    <row r="24" spans="1:24" ht="34.950000000000003" customHeight="1">
      <c r="A24" s="8" t="s">
        <v>140</v>
      </c>
      <c r="B24" s="7"/>
      <c r="C24" s="10"/>
      <c r="D24" s="10"/>
      <c r="E24" s="7"/>
      <c r="F24" s="7"/>
      <c r="G24" s="7"/>
      <c r="H24" s="13"/>
      <c r="I24" s="13"/>
      <c r="J24" s="13"/>
      <c r="K24" s="13"/>
      <c r="L24" s="7"/>
      <c r="M24" s="7"/>
      <c r="N24" s="7"/>
      <c r="O24" s="7"/>
      <c r="P24" s="7"/>
      <c r="Q24" s="7"/>
      <c r="R24" s="13"/>
      <c r="S24" s="13"/>
      <c r="T24" s="13"/>
      <c r="U24" s="13"/>
      <c r="V24" s="7"/>
      <c r="W24" s="7"/>
      <c r="X24" s="8" t="str">
        <f>IF(AND(NOT(COUNTIFS(Intervencoes!$A$7:$A$26,A24,Intervencoes!$B$7:$B$26,"&lt;&gt;")=1),COUNTA(B24:W24)=0),"",IF(NOT(COUNTIFS(Intervencoes!$A$7:$A$26,A24,Intervencoes!$B$7:$B$26,"&lt;&gt;")=1),"Rever intervenção sem designação",IF(OR(B24="",C24="",E24="",G24="",L24="",M24="",P24="",Q24="",V24=""),"Faltam dados do relatório",IF(OR(SUM(H24:K24)&lt;=0,SUM(R24:U24)&lt;=0),"Falta dimensão positiva",IF(AND(N24="",O24=""),"Falta prova dos danos",IF(AND(V24&lt;&gt;"Nenhuma",W24=""),"Falta justificação especial",IF(OR(R24&gt;H24,S24&gt;I24,T24&gt;J24,U24&gt;K24),"Rever dimensão e fundamentação","Preenchido; sujeito a análise")))))))</f>
        <v/>
      </c>
    </row>
    <row r="25" spans="1:24" ht="34.950000000000003" customHeight="1">
      <c r="A25" s="8" t="s">
        <v>141</v>
      </c>
      <c r="B25" s="7"/>
      <c r="C25" s="10"/>
      <c r="D25" s="10"/>
      <c r="E25" s="7"/>
      <c r="F25" s="7"/>
      <c r="G25" s="7"/>
      <c r="H25" s="13"/>
      <c r="I25" s="13"/>
      <c r="J25" s="13"/>
      <c r="K25" s="13"/>
      <c r="L25" s="7"/>
      <c r="M25" s="7"/>
      <c r="N25" s="7"/>
      <c r="O25" s="7"/>
      <c r="P25" s="7"/>
      <c r="Q25" s="7"/>
      <c r="R25" s="13"/>
      <c r="S25" s="13"/>
      <c r="T25" s="13"/>
      <c r="U25" s="13"/>
      <c r="V25" s="7"/>
      <c r="W25" s="7"/>
      <c r="X25" s="8" t="str">
        <f>IF(AND(NOT(COUNTIFS(Intervencoes!$A$7:$A$26,A25,Intervencoes!$B$7:$B$26,"&lt;&gt;")=1),COUNTA(B25:W25)=0),"",IF(NOT(COUNTIFS(Intervencoes!$A$7:$A$26,A25,Intervencoes!$B$7:$B$26,"&lt;&gt;")=1),"Rever intervenção sem designação",IF(OR(B25="",C25="",E25="",G25="",L25="",M25="",P25="",Q25="",V25=""),"Faltam dados do relatório",IF(OR(SUM(H25:K25)&lt;=0,SUM(R25:U25)&lt;=0),"Falta dimensão positiva",IF(AND(N25="",O25=""),"Falta prova dos danos",IF(AND(V25&lt;&gt;"Nenhuma",W25=""),"Falta justificação especial",IF(OR(R25&gt;H25,S25&gt;I25,T25&gt;J25,U25&gt;K25),"Rever dimensão e fundamentação","Preenchido; sujeito a análise")))))))</f>
        <v/>
      </c>
    </row>
    <row r="26" spans="1:24" ht="34.950000000000003" customHeight="1">
      <c r="A26" s="8" t="s">
        <v>142</v>
      </c>
      <c r="B26" s="7"/>
      <c r="C26" s="10"/>
      <c r="D26" s="10"/>
      <c r="E26" s="7"/>
      <c r="F26" s="7"/>
      <c r="G26" s="7"/>
      <c r="H26" s="13"/>
      <c r="I26" s="13"/>
      <c r="J26" s="13"/>
      <c r="K26" s="13"/>
      <c r="L26" s="7"/>
      <c r="M26" s="7"/>
      <c r="N26" s="7"/>
      <c r="O26" s="7"/>
      <c r="P26" s="7"/>
      <c r="Q26" s="7"/>
      <c r="R26" s="13"/>
      <c r="S26" s="13"/>
      <c r="T26" s="13"/>
      <c r="U26" s="13"/>
      <c r="V26" s="7"/>
      <c r="W26" s="7"/>
      <c r="X26" s="8" t="str">
        <f>IF(AND(NOT(COUNTIFS(Intervencoes!$A$7:$A$26,A26,Intervencoes!$B$7:$B$26,"&lt;&gt;")=1),COUNTA(B26:W26)=0),"",IF(NOT(COUNTIFS(Intervencoes!$A$7:$A$26,A26,Intervencoes!$B$7:$B$26,"&lt;&gt;")=1),"Rever intervenção sem designação",IF(OR(B26="",C26="",E26="",G26="",L26="",M26="",P26="",Q26="",V26=""),"Faltam dados do relatório",IF(OR(SUM(H26:K26)&lt;=0,SUM(R26:U26)&lt;=0),"Falta dimensão positiva",IF(AND(N26="",O26=""),"Falta prova dos danos",IF(AND(V26&lt;&gt;"Nenhuma",W26=""),"Falta justificação especial",IF(OR(R26&gt;H26,S26&gt;I26,T26&gt;J26,U26&gt;K26),"Rever dimensão e fundamentação","Preenchido; sujeito a análise")))))))</f>
        <v/>
      </c>
    </row>
    <row r="27" spans="1:24" ht="34.950000000000003" customHeight="1">
      <c r="A27" s="8" t="s">
        <v>737</v>
      </c>
      <c r="B27" s="7"/>
      <c r="C27" s="10"/>
      <c r="D27" s="10"/>
      <c r="E27" s="7"/>
      <c r="F27" s="7"/>
      <c r="G27" s="7"/>
      <c r="H27" s="13"/>
      <c r="I27" s="13"/>
      <c r="J27" s="13"/>
      <c r="K27" s="13"/>
      <c r="L27" s="7"/>
      <c r="M27" s="7"/>
      <c r="N27" s="7"/>
      <c r="O27" s="7"/>
      <c r="P27" s="7"/>
      <c r="Q27" s="7"/>
      <c r="R27" s="13"/>
      <c r="S27" s="13"/>
      <c r="T27" s="13"/>
      <c r="U27" s="13"/>
      <c r="V27" s="7"/>
      <c r="W27" s="7"/>
      <c r="X27" s="8" t="str">
        <f>IF(AND(NOT(COUNTIFS(Intervencoes!$A$7:$A$26,A27,Intervencoes!$B$7:$B$26,"&lt;&gt;")=1),COUNTA(B27:W27)=0),"",IF(NOT(COUNTIFS(Intervencoes!$A$7:$A$26,A27,Intervencoes!$B$7:$B$26,"&lt;&gt;")=1),"Rever intervenção sem designação",IF(OR(B27="",C27="",E27="",G27="",L27="",M27="",P27="",Q27="",V27=""),"Faltam dados do relatório",IF(OR(SUM(H27:K27)&lt;=0,SUM(R27:U27)&lt;=0),"Falta dimensão positiva",IF(AND(N27="",O27=""),"Falta prova dos danos",IF(AND(V27&lt;&gt;"Nenhuma",W27=""),"Falta justificação especial",IF(OR(R27&gt;H27,S27&gt;I27,T27&gt;J27,U27&gt;K27),"Rever dimensão e fundamentação","Preenchido; sujeito a análise")))))))</f>
        <v/>
      </c>
    </row>
    <row r="28" spans="1:24" ht="34.950000000000003" customHeight="1">
      <c r="A28" s="8" t="s">
        <v>738</v>
      </c>
      <c r="B28" s="7"/>
      <c r="C28" s="10"/>
      <c r="D28" s="10"/>
      <c r="E28" s="7"/>
      <c r="F28" s="7"/>
      <c r="G28" s="7"/>
      <c r="H28" s="13"/>
      <c r="I28" s="13"/>
      <c r="J28" s="13"/>
      <c r="K28" s="13"/>
      <c r="L28" s="7"/>
      <c r="M28" s="7"/>
      <c r="N28" s="7"/>
      <c r="O28" s="7"/>
      <c r="P28" s="7"/>
      <c r="Q28" s="7"/>
      <c r="R28" s="13"/>
      <c r="S28" s="13"/>
      <c r="T28" s="13"/>
      <c r="U28" s="13"/>
      <c r="V28" s="7"/>
      <c r="W28" s="7"/>
      <c r="X28" s="8" t="str">
        <f>IF(AND(NOT(COUNTIFS(Intervencoes!$A$7:$A$26,A28,Intervencoes!$B$7:$B$26,"&lt;&gt;")=1),COUNTA(B28:W28)=0),"",IF(NOT(COUNTIFS(Intervencoes!$A$7:$A$26,A28,Intervencoes!$B$7:$B$26,"&lt;&gt;")=1),"Rever intervenção sem designação",IF(OR(B28="",C28="",E28="",G28="",L28="",M28="",P28="",Q28="",V28=""),"Faltam dados do relatório",IF(OR(SUM(H28:K28)&lt;=0,SUM(R28:U28)&lt;=0),"Falta dimensão positiva",IF(AND(N28="",O28=""),"Falta prova dos danos",IF(AND(V28&lt;&gt;"Nenhuma",W28=""),"Falta justificação especial",IF(OR(R28&gt;H28,S28&gt;I28,T28&gt;J28,U28&gt;K28),"Rever dimensão e fundamentação","Preenchido; sujeito a análise")))))))</f>
        <v/>
      </c>
    </row>
    <row r="29" spans="1:24" ht="34.950000000000003" customHeight="1">
      <c r="A29" s="8" t="s">
        <v>739</v>
      </c>
      <c r="B29" s="7"/>
      <c r="C29" s="10"/>
      <c r="D29" s="10"/>
      <c r="E29" s="7"/>
      <c r="F29" s="7"/>
      <c r="G29" s="7"/>
      <c r="H29" s="13"/>
      <c r="I29" s="13"/>
      <c r="J29" s="13"/>
      <c r="K29" s="13"/>
      <c r="L29" s="7"/>
      <c r="M29" s="7"/>
      <c r="N29" s="7"/>
      <c r="O29" s="7"/>
      <c r="P29" s="7"/>
      <c r="Q29" s="7"/>
      <c r="R29" s="13"/>
      <c r="S29" s="13"/>
      <c r="T29" s="13"/>
      <c r="U29" s="13"/>
      <c r="V29" s="7"/>
      <c r="W29" s="7"/>
      <c r="X29" s="8" t="str">
        <f>IF(AND(NOT(COUNTIFS(Intervencoes!$A$7:$A$26,A29,Intervencoes!$B$7:$B$26,"&lt;&gt;")=1),COUNTA(B29:W29)=0),"",IF(NOT(COUNTIFS(Intervencoes!$A$7:$A$26,A29,Intervencoes!$B$7:$B$26,"&lt;&gt;")=1),"Rever intervenção sem designação",IF(OR(B29="",C29="",E29="",G29="",L29="",M29="",P29="",Q29="",V29=""),"Faltam dados do relatório",IF(OR(SUM(H29:K29)&lt;=0,SUM(R29:U29)&lt;=0),"Falta dimensão positiva",IF(AND(N29="",O29=""),"Falta prova dos danos",IF(AND(V29&lt;&gt;"Nenhuma",W29=""),"Falta justificação especial",IF(OR(R29&gt;H29,S29&gt;I29,T29&gt;J29,U29&gt;K29),"Rever dimensão e fundamentação","Preenchido; sujeito a análise")))))))</f>
        <v/>
      </c>
    </row>
    <row r="30" spans="1:24" ht="34.950000000000003" customHeight="1">
      <c r="A30" s="8" t="s">
        <v>740</v>
      </c>
      <c r="B30" s="7"/>
      <c r="C30" s="10"/>
      <c r="D30" s="10"/>
      <c r="E30" s="7"/>
      <c r="F30" s="7"/>
      <c r="G30" s="7"/>
      <c r="H30" s="13"/>
      <c r="I30" s="13"/>
      <c r="J30" s="13"/>
      <c r="K30" s="13"/>
      <c r="L30" s="7"/>
      <c r="M30" s="7"/>
      <c r="N30" s="7"/>
      <c r="O30" s="7"/>
      <c r="P30" s="7"/>
      <c r="Q30" s="7"/>
      <c r="R30" s="13"/>
      <c r="S30" s="13"/>
      <c r="T30" s="13"/>
      <c r="U30" s="13"/>
      <c r="V30" s="7"/>
      <c r="W30" s="7"/>
      <c r="X30" s="8" t="str">
        <f>IF(AND(NOT(COUNTIFS(Intervencoes!$A$7:$A$26,A30,Intervencoes!$B$7:$B$26,"&lt;&gt;")=1),COUNTA(B30:W30)=0),"",IF(NOT(COUNTIFS(Intervencoes!$A$7:$A$26,A30,Intervencoes!$B$7:$B$26,"&lt;&gt;")=1),"Rever intervenção sem designação",IF(OR(B30="",C30="",E30="",G30="",L30="",M30="",P30="",Q30="",V30=""),"Faltam dados do relatório",IF(OR(SUM(H30:K30)&lt;=0,SUM(R30:U30)&lt;=0),"Falta dimensão positiva",IF(AND(N30="",O30=""),"Falta prova dos danos",IF(AND(V30&lt;&gt;"Nenhuma",W30=""),"Falta justificação especial",IF(OR(R30&gt;H30,S30&gt;I30,T30&gt;J30,U30&gt;K30),"Rever dimensão e fundamentação","Preenchido; sujeito a análise")))))))</f>
        <v/>
      </c>
    </row>
    <row r="31" spans="1:24" ht="34.950000000000003" customHeight="1">
      <c r="A31" s="8" t="s">
        <v>741</v>
      </c>
      <c r="B31" s="7"/>
      <c r="C31" s="10"/>
      <c r="D31" s="10"/>
      <c r="E31" s="7"/>
      <c r="F31" s="7"/>
      <c r="G31" s="7"/>
      <c r="H31" s="13"/>
      <c r="I31" s="13"/>
      <c r="J31" s="13"/>
      <c r="K31" s="13"/>
      <c r="L31" s="7"/>
      <c r="M31" s="7"/>
      <c r="N31" s="7"/>
      <c r="O31" s="7"/>
      <c r="P31" s="7"/>
      <c r="Q31" s="7"/>
      <c r="R31" s="13"/>
      <c r="S31" s="13"/>
      <c r="T31" s="13"/>
      <c r="U31" s="13"/>
      <c r="V31" s="7"/>
      <c r="W31" s="7"/>
      <c r="X31" s="8" t="str">
        <f>IF(AND(NOT(COUNTIFS(Intervencoes!$A$7:$A$26,A31,Intervencoes!$B$7:$B$26,"&lt;&gt;")=1),COUNTA(B31:W31)=0),"",IF(NOT(COUNTIFS(Intervencoes!$A$7:$A$26,A31,Intervencoes!$B$7:$B$26,"&lt;&gt;")=1),"Rever intervenção sem designação",IF(OR(B31="",C31="",E31="",G31="",L31="",M31="",P31="",Q31="",V31=""),"Faltam dados do relatório",IF(OR(SUM(H31:K31)&lt;=0,SUM(R31:U31)&lt;=0),"Falta dimensão positiva",IF(AND(N31="",O31=""),"Falta prova dos danos",IF(AND(V31&lt;&gt;"Nenhuma",W31=""),"Falta justificação especial",IF(OR(R31&gt;H31,S31&gt;I31,T31&gt;J31,U31&gt;K31),"Rever dimensão e fundamentação","Preenchido; sujeito a análise")))))))</f>
        <v/>
      </c>
    </row>
    <row r="32" spans="1:24" ht="34.950000000000003" customHeight="1">
      <c r="A32" s="8" t="s">
        <v>742</v>
      </c>
      <c r="B32" s="7"/>
      <c r="C32" s="10"/>
      <c r="D32" s="10"/>
      <c r="E32" s="7"/>
      <c r="F32" s="7"/>
      <c r="G32" s="7"/>
      <c r="H32" s="13"/>
      <c r="I32" s="13"/>
      <c r="J32" s="13"/>
      <c r="K32" s="13"/>
      <c r="L32" s="7"/>
      <c r="M32" s="7"/>
      <c r="N32" s="7"/>
      <c r="O32" s="7"/>
      <c r="P32" s="7"/>
      <c r="Q32" s="7"/>
      <c r="R32" s="13"/>
      <c r="S32" s="13"/>
      <c r="T32" s="13"/>
      <c r="U32" s="13"/>
      <c r="V32" s="7"/>
      <c r="W32" s="7"/>
      <c r="X32" s="8" t="str">
        <f>IF(AND(NOT(COUNTIFS(Intervencoes!$A$7:$A$26,A32,Intervencoes!$B$7:$B$26,"&lt;&gt;")=1),COUNTA(B32:W32)=0),"",IF(NOT(COUNTIFS(Intervencoes!$A$7:$A$26,A32,Intervencoes!$B$7:$B$26,"&lt;&gt;")=1),"Rever intervenção sem designação",IF(OR(B32="",C32="",E32="",G32="",L32="",M32="",P32="",Q32="",V32=""),"Faltam dados do relatório",IF(OR(SUM(H32:K32)&lt;=0,SUM(R32:U32)&lt;=0),"Falta dimensão positiva",IF(AND(N32="",O32=""),"Falta prova dos danos",IF(AND(V32&lt;&gt;"Nenhuma",W32=""),"Falta justificação especial",IF(OR(R32&gt;H32,S32&gt;I32,T32&gt;J32,U32&gt;K32),"Rever dimensão e fundamentação","Preenchido; sujeito a análise")))))))</f>
        <v/>
      </c>
    </row>
    <row r="33" spans="1:24" ht="34.950000000000003" customHeight="1">
      <c r="A33" s="8" t="s">
        <v>758</v>
      </c>
      <c r="B33" s="7"/>
      <c r="C33" s="10"/>
      <c r="D33" s="10"/>
      <c r="E33" s="7"/>
      <c r="F33" s="7"/>
      <c r="G33" s="7"/>
      <c r="H33" s="13"/>
      <c r="I33" s="13"/>
      <c r="J33" s="13"/>
      <c r="K33" s="13"/>
      <c r="L33" s="7"/>
      <c r="M33" s="7"/>
      <c r="N33" s="7"/>
      <c r="O33" s="7"/>
      <c r="P33" s="7"/>
      <c r="Q33" s="7"/>
      <c r="R33" s="13"/>
      <c r="S33" s="13"/>
      <c r="T33" s="13"/>
      <c r="U33" s="13"/>
      <c r="V33" s="7"/>
      <c r="W33" s="7"/>
      <c r="X33" s="8" t="str">
        <f>IF(AND(NOT(COUNTIFS(Intervencoes!$A$7:$A$26,A33,Intervencoes!$B$7:$B$26,"&lt;&gt;")=1),COUNTA(B33:W33)=0),"",IF(NOT(COUNTIFS(Intervencoes!$A$7:$A$26,A33,Intervencoes!$B$7:$B$26,"&lt;&gt;")=1),"Rever intervenção sem designação",IF(OR(B33="",C33="",E33="",G33="",L33="",M33="",P33="",Q33="",V33=""),"Faltam dados do relatório",IF(OR(SUM(H33:K33)&lt;=0,SUM(R33:U33)&lt;=0),"Falta dimensão positiva",IF(AND(N33="",O33=""),"Falta prova dos danos",IF(AND(V33&lt;&gt;"Nenhuma",W33=""),"Falta justificação especial",IF(OR(R33&gt;H33,S33&gt;I33,T33&gt;J33,U33&gt;K33),"Rever dimensão e fundamentação","Preenchido; sujeito a análise")))))))</f>
        <v/>
      </c>
    </row>
    <row r="34" spans="1:24" ht="34.950000000000003" customHeight="1">
      <c r="A34" s="8" t="s">
        <v>759</v>
      </c>
      <c r="B34" s="7"/>
      <c r="C34" s="10"/>
      <c r="D34" s="10"/>
      <c r="E34" s="7"/>
      <c r="F34" s="7"/>
      <c r="G34" s="7"/>
      <c r="H34" s="13"/>
      <c r="I34" s="13"/>
      <c r="J34" s="13"/>
      <c r="K34" s="13"/>
      <c r="L34" s="7"/>
      <c r="M34" s="7"/>
      <c r="N34" s="7"/>
      <c r="O34" s="7"/>
      <c r="P34" s="7"/>
      <c r="Q34" s="7"/>
      <c r="R34" s="13"/>
      <c r="S34" s="13"/>
      <c r="T34" s="13"/>
      <c r="U34" s="13"/>
      <c r="V34" s="7"/>
      <c r="W34" s="7"/>
      <c r="X34" s="8" t="str">
        <f>IF(AND(NOT(COUNTIFS(Intervencoes!$A$7:$A$26,A34,Intervencoes!$B$7:$B$26,"&lt;&gt;")=1),COUNTA(B34:W34)=0),"",IF(NOT(COUNTIFS(Intervencoes!$A$7:$A$26,A34,Intervencoes!$B$7:$B$26,"&lt;&gt;")=1),"Rever intervenção sem designação",IF(OR(B34="",C34="",E34="",G34="",L34="",M34="",P34="",Q34="",V34=""),"Faltam dados do relatório",IF(OR(SUM(H34:K34)&lt;=0,SUM(R34:U34)&lt;=0),"Falta dimensão positiva",IF(AND(N34="",O34=""),"Falta prova dos danos",IF(AND(V34&lt;&gt;"Nenhuma",W34=""),"Falta justificação especial",IF(OR(R34&gt;H34,S34&gt;I34,T34&gt;J34,U34&gt;K34),"Rever dimensão e fundamentação","Preenchido; sujeito a análise")))))))</f>
        <v/>
      </c>
    </row>
    <row r="35" spans="1:24" ht="34.950000000000003" customHeight="1">
      <c r="A35" s="8" t="s">
        <v>760</v>
      </c>
      <c r="B35" s="7"/>
      <c r="C35" s="10"/>
      <c r="D35" s="10"/>
      <c r="E35" s="7"/>
      <c r="F35" s="7"/>
      <c r="G35" s="7"/>
      <c r="H35" s="13"/>
      <c r="I35" s="13"/>
      <c r="J35" s="13"/>
      <c r="K35" s="13"/>
      <c r="L35" s="7"/>
      <c r="M35" s="7"/>
      <c r="N35" s="7"/>
      <c r="O35" s="7"/>
      <c r="P35" s="7"/>
      <c r="Q35" s="7"/>
      <c r="R35" s="13"/>
      <c r="S35" s="13"/>
      <c r="T35" s="13"/>
      <c r="U35" s="13"/>
      <c r="V35" s="7"/>
      <c r="W35" s="7"/>
      <c r="X35" s="8" t="str">
        <f>IF(AND(NOT(COUNTIFS(Intervencoes!$A$7:$A$26,A35,Intervencoes!$B$7:$B$26,"&lt;&gt;")=1),COUNTA(B35:W35)=0),"",IF(NOT(COUNTIFS(Intervencoes!$A$7:$A$26,A35,Intervencoes!$B$7:$B$26,"&lt;&gt;")=1),"Rever intervenção sem designação",IF(OR(B35="",C35="",E35="",G35="",L35="",M35="",P35="",Q35="",V35=""),"Faltam dados do relatório",IF(OR(SUM(H35:K35)&lt;=0,SUM(R35:U35)&lt;=0),"Falta dimensão positiva",IF(AND(N35="",O35=""),"Falta prova dos danos",IF(AND(V35&lt;&gt;"Nenhuma",W35=""),"Falta justificação especial",IF(OR(R35&gt;H35,S35&gt;I35,T35&gt;J35,U35&gt;K35),"Rever dimensão e fundamentação","Preenchido; sujeito a análise")))))))</f>
        <v/>
      </c>
    </row>
    <row r="36" spans="1:24" ht="34.950000000000003" customHeight="1">
      <c r="A36" s="8" t="s">
        <v>761</v>
      </c>
      <c r="B36" s="7"/>
      <c r="C36" s="10"/>
      <c r="D36" s="10"/>
      <c r="E36" s="7"/>
      <c r="F36" s="7"/>
      <c r="G36" s="7"/>
      <c r="H36" s="13"/>
      <c r="I36" s="13"/>
      <c r="J36" s="13"/>
      <c r="K36" s="13"/>
      <c r="L36" s="7"/>
      <c r="M36" s="7"/>
      <c r="N36" s="7"/>
      <c r="O36" s="7"/>
      <c r="P36" s="7"/>
      <c r="Q36" s="7"/>
      <c r="R36" s="13"/>
      <c r="S36" s="13"/>
      <c r="T36" s="13"/>
      <c r="U36" s="13"/>
      <c r="V36" s="7"/>
      <c r="W36" s="7"/>
      <c r="X36" s="8" t="str">
        <f>IF(AND(NOT(COUNTIFS(Intervencoes!$A$7:$A$26,A36,Intervencoes!$B$7:$B$26,"&lt;&gt;")=1),COUNTA(B36:W36)=0),"",IF(NOT(COUNTIFS(Intervencoes!$A$7:$A$26,A36,Intervencoes!$B$7:$B$26,"&lt;&gt;")=1),"Rever intervenção sem designação",IF(OR(B36="",C36="",E36="",G36="",L36="",M36="",P36="",Q36="",V36=""),"Faltam dados do relatório",IF(OR(SUM(H36:K36)&lt;=0,SUM(R36:U36)&lt;=0),"Falta dimensão positiva",IF(AND(N36="",O36=""),"Falta prova dos danos",IF(AND(V36&lt;&gt;"Nenhuma",W36=""),"Falta justificação especial",IF(OR(R36&gt;H36,S36&gt;I36,T36&gt;J36,U36&gt;K36),"Rever dimensão e fundamentação","Preenchido; sujeito a análise")))))))</f>
        <v/>
      </c>
    </row>
    <row r="37" spans="1:24" ht="34.950000000000003" customHeight="1">
      <c r="A37" s="8" t="s">
        <v>762</v>
      </c>
      <c r="B37" s="7"/>
      <c r="C37" s="10"/>
      <c r="D37" s="10"/>
      <c r="E37" s="7"/>
      <c r="F37" s="7"/>
      <c r="G37" s="7"/>
      <c r="H37" s="13"/>
      <c r="I37" s="13"/>
      <c r="J37" s="13"/>
      <c r="K37" s="13"/>
      <c r="L37" s="7"/>
      <c r="M37" s="7"/>
      <c r="N37" s="7"/>
      <c r="O37" s="7"/>
      <c r="P37" s="7"/>
      <c r="Q37" s="7"/>
      <c r="R37" s="13"/>
      <c r="S37" s="13"/>
      <c r="T37" s="13"/>
      <c r="U37" s="13"/>
      <c r="V37" s="7"/>
      <c r="W37" s="7"/>
      <c r="X37" s="8" t="str">
        <f>IF(AND(NOT(COUNTIFS(Intervencoes!$A$7:$A$26,A37,Intervencoes!$B$7:$B$26,"&lt;&gt;")=1),COUNTA(B37:W37)=0),"",IF(NOT(COUNTIFS(Intervencoes!$A$7:$A$26,A37,Intervencoes!$B$7:$B$26,"&lt;&gt;")=1),"Rever intervenção sem designação",IF(OR(B37="",C37="",E37="",G37="",L37="",M37="",P37="",Q37="",V37=""),"Faltam dados do relatório",IF(OR(SUM(H37:K37)&lt;=0,SUM(R37:U37)&lt;=0),"Falta dimensão positiva",IF(AND(N37="",O37=""),"Falta prova dos danos",IF(AND(V37&lt;&gt;"Nenhuma",W37=""),"Falta justificação especial",IF(OR(R37&gt;H37,S37&gt;I37,T37&gt;J37,U37&gt;K37),"Rever dimensão e fundamentação","Preenchido; sujeito a análise")))))))</f>
        <v/>
      </c>
    </row>
    <row r="38" spans="1:24" ht="34.950000000000003" customHeight="1">
      <c r="A38" s="8" t="s">
        <v>763</v>
      </c>
      <c r="B38" s="7"/>
      <c r="C38" s="10"/>
      <c r="D38" s="10"/>
      <c r="E38" s="7"/>
      <c r="F38" s="7"/>
      <c r="G38" s="7"/>
      <c r="H38" s="13"/>
      <c r="I38" s="13"/>
      <c r="J38" s="13"/>
      <c r="K38" s="13"/>
      <c r="L38" s="7"/>
      <c r="M38" s="7"/>
      <c r="N38" s="7"/>
      <c r="O38" s="7"/>
      <c r="P38" s="7"/>
      <c r="Q38" s="7"/>
      <c r="R38" s="13"/>
      <c r="S38" s="13"/>
      <c r="T38" s="13"/>
      <c r="U38" s="13"/>
      <c r="V38" s="7"/>
      <c r="W38" s="7"/>
      <c r="X38" s="8" t="str">
        <f>IF(AND(NOT(COUNTIFS(Intervencoes!$A$7:$A$26,A38,Intervencoes!$B$7:$B$26,"&lt;&gt;")=1),COUNTA(B38:W38)=0),"",IF(NOT(COUNTIFS(Intervencoes!$A$7:$A$26,A38,Intervencoes!$B$7:$B$26,"&lt;&gt;")=1),"Rever intervenção sem designação",IF(OR(B38="",C38="",E38="",G38="",L38="",M38="",P38="",Q38="",V38=""),"Faltam dados do relatório",IF(OR(SUM(H38:K38)&lt;=0,SUM(R38:U38)&lt;=0),"Falta dimensão positiva",IF(AND(N38="",O38=""),"Falta prova dos danos",IF(AND(V38&lt;&gt;"Nenhuma",W38=""),"Falta justificação especial",IF(OR(R38&gt;H38,S38&gt;I38,T38&gt;J38,U38&gt;K38),"Rever dimensão e fundamentação","Preenchido; sujeito a análise")))))))</f>
        <v/>
      </c>
    </row>
    <row r="39" spans="1:24" ht="34.950000000000003" customHeight="1">
      <c r="A39" s="8" t="s">
        <v>764</v>
      </c>
      <c r="B39" s="7"/>
      <c r="C39" s="10"/>
      <c r="D39" s="10"/>
      <c r="E39" s="7"/>
      <c r="F39" s="7"/>
      <c r="G39" s="7"/>
      <c r="H39" s="13"/>
      <c r="I39" s="13"/>
      <c r="J39" s="13"/>
      <c r="K39" s="13"/>
      <c r="L39" s="7"/>
      <c r="M39" s="7"/>
      <c r="N39" s="7"/>
      <c r="O39" s="7"/>
      <c r="P39" s="7"/>
      <c r="Q39" s="7"/>
      <c r="R39" s="13"/>
      <c r="S39" s="13"/>
      <c r="T39" s="13"/>
      <c r="U39" s="13"/>
      <c r="V39" s="7"/>
      <c r="W39" s="7"/>
      <c r="X39" s="8" t="str">
        <f>IF(AND(NOT(COUNTIFS(Intervencoes!$A$7:$A$26,A39,Intervencoes!$B$7:$B$26,"&lt;&gt;")=1),COUNTA(B39:W39)=0),"",IF(NOT(COUNTIFS(Intervencoes!$A$7:$A$26,A39,Intervencoes!$B$7:$B$26,"&lt;&gt;")=1),"Rever intervenção sem designação",IF(OR(B39="",C39="",E39="",G39="",L39="",M39="",P39="",Q39="",V39=""),"Faltam dados do relatório",IF(OR(SUM(H39:K39)&lt;=0,SUM(R39:U39)&lt;=0),"Falta dimensão positiva",IF(AND(N39="",O39=""),"Falta prova dos danos",IF(AND(V39&lt;&gt;"Nenhuma",W39=""),"Falta justificação especial",IF(OR(R39&gt;H39,S39&gt;I39,T39&gt;J39,U39&gt;K39),"Rever dimensão e fundamentação","Preenchido; sujeito a análise")))))))</f>
        <v/>
      </c>
    </row>
    <row r="40" spans="1:24" ht="34.950000000000003" customHeight="1">
      <c r="A40" s="8" t="s">
        <v>765</v>
      </c>
      <c r="B40" s="7"/>
      <c r="C40" s="10"/>
      <c r="D40" s="10"/>
      <c r="E40" s="7"/>
      <c r="F40" s="7"/>
      <c r="G40" s="7"/>
      <c r="H40" s="13"/>
      <c r="I40" s="13"/>
      <c r="J40" s="13"/>
      <c r="K40" s="13"/>
      <c r="L40" s="7"/>
      <c r="M40" s="7"/>
      <c r="N40" s="7"/>
      <c r="O40" s="7"/>
      <c r="P40" s="7"/>
      <c r="Q40" s="7"/>
      <c r="R40" s="13"/>
      <c r="S40" s="13"/>
      <c r="T40" s="13"/>
      <c r="U40" s="13"/>
      <c r="V40" s="7"/>
      <c r="W40" s="7"/>
      <c r="X40" s="8" t="str">
        <f>IF(AND(NOT(COUNTIFS(Intervencoes!$A$7:$A$26,A40,Intervencoes!$B$7:$B$26,"&lt;&gt;")=1),COUNTA(B40:W40)=0),"",IF(NOT(COUNTIFS(Intervencoes!$A$7:$A$26,A40,Intervencoes!$B$7:$B$26,"&lt;&gt;")=1),"Rever intervenção sem designação",IF(OR(B40="",C40="",E40="",G40="",L40="",M40="",P40="",Q40="",V40=""),"Faltam dados do relatório",IF(OR(SUM(H40:K40)&lt;=0,SUM(R40:U40)&lt;=0),"Falta dimensão positiva",IF(AND(N40="",O40=""),"Falta prova dos danos",IF(AND(V40&lt;&gt;"Nenhuma",W40=""),"Falta justificação especial",IF(OR(R40&gt;H40,S40&gt;I40,T40&gt;J40,U40&gt;K40),"Rever dimensão e fundamentação","Preenchido; sujeito a análise")))))))</f>
        <v/>
      </c>
    </row>
    <row r="41" spans="1:24" ht="34.950000000000003" customHeight="1">
      <c r="A41" s="8" t="s">
        <v>766</v>
      </c>
      <c r="B41" s="7"/>
      <c r="C41" s="10"/>
      <c r="D41" s="10"/>
      <c r="E41" s="7"/>
      <c r="F41" s="7"/>
      <c r="G41" s="7"/>
      <c r="H41" s="13"/>
      <c r="I41" s="13"/>
      <c r="J41" s="13"/>
      <c r="K41" s="13"/>
      <c r="L41" s="7"/>
      <c r="M41" s="7"/>
      <c r="N41" s="7"/>
      <c r="O41" s="7"/>
      <c r="P41" s="7"/>
      <c r="Q41" s="7"/>
      <c r="R41" s="13"/>
      <c r="S41" s="13"/>
      <c r="T41" s="13"/>
      <c r="U41" s="13"/>
      <c r="V41" s="7"/>
      <c r="W41" s="7"/>
      <c r="X41" s="8" t="str">
        <f>IF(AND(NOT(COUNTIFS(Intervencoes!$A$7:$A$26,A41,Intervencoes!$B$7:$B$26,"&lt;&gt;")=1),COUNTA(B41:W41)=0),"",IF(NOT(COUNTIFS(Intervencoes!$A$7:$A$26,A41,Intervencoes!$B$7:$B$26,"&lt;&gt;")=1),"Rever intervenção sem designação",IF(OR(B41="",C41="",E41="",G41="",L41="",M41="",P41="",Q41="",V41=""),"Faltam dados do relatório",IF(OR(SUM(H41:K41)&lt;=0,SUM(R41:U41)&lt;=0),"Falta dimensão positiva",IF(AND(N41="",O41=""),"Falta prova dos danos",IF(AND(V41&lt;&gt;"Nenhuma",W41=""),"Falta justificação especial",IF(OR(R41&gt;H41,S41&gt;I41,T41&gt;J41,U41&gt;K41),"Rever dimensão e fundamentação","Preenchido; sujeito a análise")))))))</f>
        <v/>
      </c>
    </row>
    <row r="42" spans="1:24" ht="34.950000000000003" customHeight="1">
      <c r="A42" s="8" t="s">
        <v>767</v>
      </c>
      <c r="B42" s="7"/>
      <c r="C42" s="10"/>
      <c r="D42" s="10"/>
      <c r="E42" s="7"/>
      <c r="F42" s="7"/>
      <c r="G42" s="7"/>
      <c r="H42" s="13"/>
      <c r="I42" s="13"/>
      <c r="J42" s="13"/>
      <c r="K42" s="13"/>
      <c r="L42" s="7"/>
      <c r="M42" s="7"/>
      <c r="N42" s="7"/>
      <c r="O42" s="7"/>
      <c r="P42" s="7"/>
      <c r="Q42" s="7"/>
      <c r="R42" s="13"/>
      <c r="S42" s="13"/>
      <c r="T42" s="13"/>
      <c r="U42" s="13"/>
      <c r="V42" s="7"/>
      <c r="W42" s="7"/>
      <c r="X42" s="8" t="str">
        <f>IF(AND(NOT(COUNTIFS(Intervencoes!$A$7:$A$26,A42,Intervencoes!$B$7:$B$26,"&lt;&gt;")=1),COUNTA(B42:W42)=0),"",IF(NOT(COUNTIFS(Intervencoes!$A$7:$A$26,A42,Intervencoes!$B$7:$B$26,"&lt;&gt;")=1),"Rever intervenção sem designação",IF(OR(B42="",C42="",E42="",G42="",L42="",M42="",P42="",Q42="",V42=""),"Faltam dados do relatório",IF(OR(SUM(H42:K42)&lt;=0,SUM(R42:U42)&lt;=0),"Falta dimensão positiva",IF(AND(N42="",O42=""),"Falta prova dos danos",IF(AND(V42&lt;&gt;"Nenhuma",W42=""),"Falta justificação especial",IF(OR(R42&gt;H42,S42&gt;I42,T42&gt;J42,U42&gt;K42),"Rever dimensão e fundamentação","Preenchido; sujeito a análise")))))))</f>
        <v/>
      </c>
    </row>
    <row r="43" spans="1:24" ht="34.950000000000003" customHeight="1">
      <c r="A43" s="8" t="s">
        <v>768</v>
      </c>
      <c r="B43" s="7"/>
      <c r="C43" s="10"/>
      <c r="D43" s="10"/>
      <c r="E43" s="7"/>
      <c r="F43" s="7"/>
      <c r="G43" s="7"/>
      <c r="H43" s="13"/>
      <c r="I43" s="13"/>
      <c r="J43" s="13"/>
      <c r="K43" s="13"/>
      <c r="L43" s="7"/>
      <c r="M43" s="7"/>
      <c r="N43" s="7"/>
      <c r="O43" s="7"/>
      <c r="P43" s="7"/>
      <c r="Q43" s="7"/>
      <c r="R43" s="13"/>
      <c r="S43" s="13"/>
      <c r="T43" s="13"/>
      <c r="U43" s="13"/>
      <c r="V43" s="7"/>
      <c r="W43" s="7"/>
      <c r="X43" s="8" t="str">
        <f>IF(AND(NOT(COUNTIFS(Intervencoes!$A$7:$A$26,A43,Intervencoes!$B$7:$B$26,"&lt;&gt;")=1),COUNTA(B43:W43)=0),"",IF(NOT(COUNTIFS(Intervencoes!$A$7:$A$26,A43,Intervencoes!$B$7:$B$26,"&lt;&gt;")=1),"Rever intervenção sem designação",IF(OR(B43="",C43="",E43="",G43="",L43="",M43="",P43="",Q43="",V43=""),"Faltam dados do relatório",IF(OR(SUM(H43:K43)&lt;=0,SUM(R43:U43)&lt;=0),"Falta dimensão positiva",IF(AND(N43="",O43=""),"Falta prova dos danos",IF(AND(V43&lt;&gt;"Nenhuma",W43=""),"Falta justificação especial",IF(OR(R43&gt;H43,S43&gt;I43,T43&gt;J43,U43&gt;K43),"Rever dimensão e fundamentação","Preenchido; sujeito a análise")))))))</f>
        <v/>
      </c>
    </row>
    <row r="44" spans="1:24" ht="34.950000000000003" customHeight="1">
      <c r="A44" s="8" t="s">
        <v>769</v>
      </c>
      <c r="B44" s="7"/>
      <c r="C44" s="10"/>
      <c r="D44" s="10"/>
      <c r="E44" s="7"/>
      <c r="F44" s="7"/>
      <c r="G44" s="7"/>
      <c r="H44" s="13"/>
      <c r="I44" s="13"/>
      <c r="J44" s="13"/>
      <c r="K44" s="13"/>
      <c r="L44" s="7"/>
      <c r="M44" s="7"/>
      <c r="N44" s="7"/>
      <c r="O44" s="7"/>
      <c r="P44" s="7"/>
      <c r="Q44" s="7"/>
      <c r="R44" s="13"/>
      <c r="S44" s="13"/>
      <c r="T44" s="13"/>
      <c r="U44" s="13"/>
      <c r="V44" s="7"/>
      <c r="W44" s="7"/>
      <c r="X44" s="8" t="str">
        <f>IF(AND(NOT(COUNTIFS(Intervencoes!$A$7:$A$26,A44,Intervencoes!$B$7:$B$26,"&lt;&gt;")=1),COUNTA(B44:W44)=0),"",IF(NOT(COUNTIFS(Intervencoes!$A$7:$A$26,A44,Intervencoes!$B$7:$B$26,"&lt;&gt;")=1),"Rever intervenção sem designação",IF(OR(B44="",C44="",E44="",G44="",L44="",M44="",P44="",Q44="",V44=""),"Faltam dados do relatório",IF(OR(SUM(H44:K44)&lt;=0,SUM(R44:U44)&lt;=0),"Falta dimensão positiva",IF(AND(N44="",O44=""),"Falta prova dos danos",IF(AND(V44&lt;&gt;"Nenhuma",W44=""),"Falta justificação especial",IF(OR(R44&gt;H44,S44&gt;I44,T44&gt;J44,U44&gt;K44),"Rever dimensão e fundamentação","Preenchido; sujeito a análise")))))))</f>
        <v/>
      </c>
    </row>
    <row r="45" spans="1:24" ht="34.950000000000003" customHeight="1">
      <c r="A45" s="8" t="s">
        <v>770</v>
      </c>
      <c r="B45" s="7"/>
      <c r="C45" s="10"/>
      <c r="D45" s="10"/>
      <c r="E45" s="7"/>
      <c r="F45" s="7"/>
      <c r="G45" s="7"/>
      <c r="H45" s="13"/>
      <c r="I45" s="13"/>
      <c r="J45" s="13"/>
      <c r="K45" s="13"/>
      <c r="L45" s="7"/>
      <c r="M45" s="7"/>
      <c r="N45" s="7"/>
      <c r="O45" s="7"/>
      <c r="P45" s="7"/>
      <c r="Q45" s="7"/>
      <c r="R45" s="13"/>
      <c r="S45" s="13"/>
      <c r="T45" s="13"/>
      <c r="U45" s="13"/>
      <c r="V45" s="7"/>
      <c r="W45" s="7"/>
      <c r="X45" s="8" t="str">
        <f>IF(AND(NOT(COUNTIFS(Intervencoes!$A$7:$A$26,A45,Intervencoes!$B$7:$B$26,"&lt;&gt;")=1),COUNTA(B45:W45)=0),"",IF(NOT(COUNTIFS(Intervencoes!$A$7:$A$26,A45,Intervencoes!$B$7:$B$26,"&lt;&gt;")=1),"Rever intervenção sem designação",IF(OR(B45="",C45="",E45="",G45="",L45="",M45="",P45="",Q45="",V45=""),"Faltam dados do relatório",IF(OR(SUM(H45:K45)&lt;=0,SUM(R45:U45)&lt;=0),"Falta dimensão positiva",IF(AND(N45="",O45=""),"Falta prova dos danos",IF(AND(V45&lt;&gt;"Nenhuma",W45=""),"Falta justificação especial",IF(OR(R45&gt;H45,S45&gt;I45,T45&gt;J45,U45&gt;K45),"Rever dimensão e fundamentação","Preenchido; sujeito a análise")))))))</f>
        <v/>
      </c>
    </row>
    <row r="46" spans="1:24" ht="34.950000000000003" customHeight="1">
      <c r="A46" s="8" t="s">
        <v>771</v>
      </c>
      <c r="B46" s="7"/>
      <c r="C46" s="10"/>
      <c r="D46" s="10"/>
      <c r="E46" s="7"/>
      <c r="F46" s="7"/>
      <c r="G46" s="7"/>
      <c r="H46" s="13"/>
      <c r="I46" s="13"/>
      <c r="J46" s="13"/>
      <c r="K46" s="13"/>
      <c r="L46" s="7"/>
      <c r="M46" s="7"/>
      <c r="N46" s="7"/>
      <c r="O46" s="7"/>
      <c r="P46" s="7"/>
      <c r="Q46" s="7"/>
      <c r="R46" s="13"/>
      <c r="S46" s="13"/>
      <c r="T46" s="13"/>
      <c r="U46" s="13"/>
      <c r="V46" s="7"/>
      <c r="W46" s="7"/>
      <c r="X46" s="8" t="str">
        <f>IF(AND(NOT(COUNTIFS(Intervencoes!$A$7:$A$26,A46,Intervencoes!$B$7:$B$26,"&lt;&gt;")=1),COUNTA(B46:W46)=0),"",IF(NOT(COUNTIFS(Intervencoes!$A$7:$A$26,A46,Intervencoes!$B$7:$B$26,"&lt;&gt;")=1),"Rever intervenção sem designação",IF(OR(B46="",C46="",E46="",G46="",L46="",M46="",P46="",Q46="",V46=""),"Faltam dados do relatório",IF(OR(SUM(H46:K46)&lt;=0,SUM(R46:U46)&lt;=0),"Falta dimensão positiva",IF(AND(N46="",O46=""),"Falta prova dos danos",IF(AND(V46&lt;&gt;"Nenhuma",W46=""),"Falta justificação especial",IF(OR(R46&gt;H46,S46&gt;I46,T46&gt;J46,U46&gt;K46),"Rever dimensão e fundamentação","Preenchido; sujeito a análise")))))))</f>
        <v/>
      </c>
    </row>
    <row r="47" spans="1:24" ht="34.950000000000003" customHeight="1">
      <c r="A47" s="8" t="s">
        <v>772</v>
      </c>
      <c r="B47" s="7"/>
      <c r="C47" s="10"/>
      <c r="D47" s="10"/>
      <c r="E47" s="7"/>
      <c r="F47" s="7"/>
      <c r="G47" s="7"/>
      <c r="H47" s="13"/>
      <c r="I47" s="13"/>
      <c r="J47" s="13"/>
      <c r="K47" s="13"/>
      <c r="L47" s="7"/>
      <c r="M47" s="7"/>
      <c r="N47" s="7"/>
      <c r="O47" s="7"/>
      <c r="P47" s="7"/>
      <c r="Q47" s="7"/>
      <c r="R47" s="13"/>
      <c r="S47" s="13"/>
      <c r="T47" s="13"/>
      <c r="U47" s="13"/>
      <c r="V47" s="7"/>
      <c r="W47" s="7"/>
      <c r="X47" s="8" t="str">
        <f>IF(AND(NOT(COUNTIFS(Intervencoes!$A$7:$A$26,A47,Intervencoes!$B$7:$B$26,"&lt;&gt;")=1),COUNTA(B47:W47)=0),"",IF(NOT(COUNTIFS(Intervencoes!$A$7:$A$26,A47,Intervencoes!$B$7:$B$26,"&lt;&gt;")=1),"Rever intervenção sem designação",IF(OR(B47="",C47="",E47="",G47="",L47="",M47="",P47="",Q47="",V47=""),"Faltam dados do relatório",IF(OR(SUM(H47:K47)&lt;=0,SUM(R47:U47)&lt;=0),"Falta dimensão positiva",IF(AND(N47="",O47=""),"Falta prova dos danos",IF(AND(V47&lt;&gt;"Nenhuma",W47=""),"Falta justificação especial",IF(OR(R47&gt;H47,S47&gt;I47,T47&gt;J47,U47&gt;K47),"Rever dimensão e fundamentação","Preenchido; sujeito a análise")))))))</f>
        <v/>
      </c>
    </row>
    <row r="48" spans="1:24" ht="34.950000000000003" customHeight="1">
      <c r="A48" s="8" t="s">
        <v>773</v>
      </c>
      <c r="B48" s="7"/>
      <c r="C48" s="10"/>
      <c r="D48" s="10"/>
      <c r="E48" s="7"/>
      <c r="F48" s="7"/>
      <c r="G48" s="7"/>
      <c r="H48" s="13"/>
      <c r="I48" s="13"/>
      <c r="J48" s="13"/>
      <c r="K48" s="13"/>
      <c r="L48" s="7"/>
      <c r="M48" s="7"/>
      <c r="N48" s="7"/>
      <c r="O48" s="7"/>
      <c r="P48" s="7"/>
      <c r="Q48" s="7"/>
      <c r="R48" s="13"/>
      <c r="S48" s="13"/>
      <c r="T48" s="13"/>
      <c r="U48" s="13"/>
      <c r="V48" s="7"/>
      <c r="W48" s="7"/>
      <c r="X48" s="8" t="str">
        <f>IF(AND(NOT(COUNTIFS(Intervencoes!$A$7:$A$26,A48,Intervencoes!$B$7:$B$26,"&lt;&gt;")=1),COUNTA(B48:W48)=0),"",IF(NOT(COUNTIFS(Intervencoes!$A$7:$A$26,A48,Intervencoes!$B$7:$B$26,"&lt;&gt;")=1),"Rever intervenção sem designação",IF(OR(B48="",C48="",E48="",G48="",L48="",M48="",P48="",Q48="",V48=""),"Faltam dados do relatório",IF(OR(SUM(H48:K48)&lt;=0,SUM(R48:U48)&lt;=0),"Falta dimensão positiva",IF(AND(N48="",O48=""),"Falta prova dos danos",IF(AND(V48&lt;&gt;"Nenhuma",W48=""),"Falta justificação especial",IF(OR(R48&gt;H48,S48&gt;I48,T48&gt;J48,U48&gt;K48),"Rever dimensão e fundamentação","Preenchido; sujeito a análise")))))))</f>
        <v/>
      </c>
    </row>
    <row r="49" spans="1:24" ht="34.950000000000003" customHeight="1">
      <c r="A49" s="8" t="s">
        <v>774</v>
      </c>
      <c r="B49" s="7"/>
      <c r="C49" s="10"/>
      <c r="D49" s="10"/>
      <c r="E49" s="7"/>
      <c r="F49" s="7"/>
      <c r="G49" s="7"/>
      <c r="H49" s="13"/>
      <c r="I49" s="13"/>
      <c r="J49" s="13"/>
      <c r="K49" s="13"/>
      <c r="L49" s="7"/>
      <c r="M49" s="7"/>
      <c r="N49" s="7"/>
      <c r="O49" s="7"/>
      <c r="P49" s="7"/>
      <c r="Q49" s="7"/>
      <c r="R49" s="13"/>
      <c r="S49" s="13"/>
      <c r="T49" s="13"/>
      <c r="U49" s="13"/>
      <c r="V49" s="7"/>
      <c r="W49" s="7"/>
      <c r="X49" s="8" t="str">
        <f>IF(AND(NOT(COUNTIFS(Intervencoes!$A$7:$A$26,A49,Intervencoes!$B$7:$B$26,"&lt;&gt;")=1),COUNTA(B49:W49)=0),"",IF(NOT(COUNTIFS(Intervencoes!$A$7:$A$26,A49,Intervencoes!$B$7:$B$26,"&lt;&gt;")=1),"Rever intervenção sem designação",IF(OR(B49="",C49="",E49="",G49="",L49="",M49="",P49="",Q49="",V49=""),"Faltam dados do relatório",IF(OR(SUM(H49:K49)&lt;=0,SUM(R49:U49)&lt;=0),"Falta dimensão positiva",IF(AND(N49="",O49=""),"Falta prova dos danos",IF(AND(V49&lt;&gt;"Nenhuma",W49=""),"Falta justificação especial",IF(OR(R49&gt;H49,S49&gt;I49,T49&gt;J49,U49&gt;K49),"Rever dimensão e fundamentação","Preenchido; sujeito a análise")))))))</f>
        <v/>
      </c>
    </row>
    <row r="50" spans="1:24" ht="34.950000000000003" customHeight="1">
      <c r="A50" s="8" t="s">
        <v>775</v>
      </c>
      <c r="B50" s="7"/>
      <c r="C50" s="10"/>
      <c r="D50" s="10"/>
      <c r="E50" s="7"/>
      <c r="F50" s="7"/>
      <c r="G50" s="7"/>
      <c r="H50" s="13"/>
      <c r="I50" s="13"/>
      <c r="J50" s="13"/>
      <c r="K50" s="13"/>
      <c r="L50" s="7"/>
      <c r="M50" s="7"/>
      <c r="N50" s="7"/>
      <c r="O50" s="7"/>
      <c r="P50" s="7"/>
      <c r="Q50" s="7"/>
      <c r="R50" s="13"/>
      <c r="S50" s="13"/>
      <c r="T50" s="13"/>
      <c r="U50" s="13"/>
      <c r="V50" s="7"/>
      <c r="W50" s="7"/>
      <c r="X50" s="8" t="str">
        <f>IF(AND(NOT(COUNTIFS(Intervencoes!$A$7:$A$26,A50,Intervencoes!$B$7:$B$26,"&lt;&gt;")=1),COUNTA(B50:W50)=0),"",IF(NOT(COUNTIFS(Intervencoes!$A$7:$A$26,A50,Intervencoes!$B$7:$B$26,"&lt;&gt;")=1),"Rever intervenção sem designação",IF(OR(B50="",C50="",E50="",G50="",L50="",M50="",P50="",Q50="",V50=""),"Faltam dados do relatório",IF(OR(SUM(H50:K50)&lt;=0,SUM(R50:U50)&lt;=0),"Falta dimensão positiva",IF(AND(N50="",O50=""),"Falta prova dos danos",IF(AND(V50&lt;&gt;"Nenhuma",W50=""),"Falta justificação especial",IF(OR(R50&gt;H50,S50&gt;I50,T50&gt;J50,U50&gt;K50),"Rever dimensão e fundamentação","Preenchido; sujeito a análise")))))))</f>
        <v/>
      </c>
    </row>
    <row r="51" spans="1:24" ht="34.950000000000003" customHeight="1">
      <c r="A51" s="8" t="s">
        <v>776</v>
      </c>
      <c r="B51" s="7"/>
      <c r="C51" s="10"/>
      <c r="D51" s="10"/>
      <c r="E51" s="7"/>
      <c r="F51" s="7"/>
      <c r="G51" s="7"/>
      <c r="H51" s="13"/>
      <c r="I51" s="13"/>
      <c r="J51" s="13"/>
      <c r="K51" s="13"/>
      <c r="L51" s="7"/>
      <c r="M51" s="7"/>
      <c r="N51" s="7"/>
      <c r="O51" s="7"/>
      <c r="P51" s="7"/>
      <c r="Q51" s="7"/>
      <c r="R51" s="13"/>
      <c r="S51" s="13"/>
      <c r="T51" s="13"/>
      <c r="U51" s="13"/>
      <c r="V51" s="7"/>
      <c r="W51" s="7"/>
      <c r="X51" s="8" t="str">
        <f>IF(AND(NOT(COUNTIFS(Intervencoes!$A$7:$A$26,A51,Intervencoes!$B$7:$B$26,"&lt;&gt;")=1),COUNTA(B51:W51)=0),"",IF(NOT(COUNTIFS(Intervencoes!$A$7:$A$26,A51,Intervencoes!$B$7:$B$26,"&lt;&gt;")=1),"Rever intervenção sem designação",IF(OR(B51="",C51="",E51="",G51="",L51="",M51="",P51="",Q51="",V51=""),"Faltam dados do relatório",IF(OR(SUM(H51:K51)&lt;=0,SUM(R51:U51)&lt;=0),"Falta dimensão positiva",IF(AND(N51="",O51=""),"Falta prova dos danos",IF(AND(V51&lt;&gt;"Nenhuma",W51=""),"Falta justificação especial",IF(OR(R51&gt;H51,S51&gt;I51,T51&gt;J51,U51&gt;K51),"Rever dimensão e fundamentação","Preenchido; sujeito a análise")))))))</f>
        <v/>
      </c>
    </row>
    <row r="52" spans="1:24" ht="34.950000000000003" customHeight="1">
      <c r="A52" s="8" t="s">
        <v>777</v>
      </c>
      <c r="B52" s="7"/>
      <c r="C52" s="10"/>
      <c r="D52" s="10"/>
      <c r="E52" s="7"/>
      <c r="F52" s="7"/>
      <c r="G52" s="7"/>
      <c r="H52" s="13"/>
      <c r="I52" s="13"/>
      <c r="J52" s="13"/>
      <c r="K52" s="13"/>
      <c r="L52" s="7"/>
      <c r="M52" s="7"/>
      <c r="N52" s="7"/>
      <c r="O52" s="7"/>
      <c r="P52" s="7"/>
      <c r="Q52" s="7"/>
      <c r="R52" s="13"/>
      <c r="S52" s="13"/>
      <c r="T52" s="13"/>
      <c r="U52" s="13"/>
      <c r="V52" s="7"/>
      <c r="W52" s="7"/>
      <c r="X52" s="8" t="str">
        <f>IF(AND(NOT(COUNTIFS(Intervencoes!$A$7:$A$26,A52,Intervencoes!$B$7:$B$26,"&lt;&gt;")=1),COUNTA(B52:W52)=0),"",IF(NOT(COUNTIFS(Intervencoes!$A$7:$A$26,A52,Intervencoes!$B$7:$B$26,"&lt;&gt;")=1),"Rever intervenção sem designação",IF(OR(B52="",C52="",E52="",G52="",L52="",M52="",P52="",Q52="",V52=""),"Faltam dados do relatório",IF(OR(SUM(H52:K52)&lt;=0,SUM(R52:U52)&lt;=0),"Falta dimensão positiva",IF(AND(N52="",O52=""),"Falta prova dos danos",IF(AND(V52&lt;&gt;"Nenhuma",W52=""),"Falta justificação especial",IF(OR(R52&gt;H52,S52&gt;I52,T52&gt;J52,U52&gt;K52),"Rever dimensão e fundamentação","Preenchido; sujeito a análise")))))))</f>
        <v/>
      </c>
    </row>
    <row r="53" spans="1:24" ht="34.950000000000003" customHeight="1">
      <c r="A53" s="8" t="s">
        <v>778</v>
      </c>
      <c r="B53" s="7"/>
      <c r="C53" s="10"/>
      <c r="D53" s="10"/>
      <c r="E53" s="7"/>
      <c r="F53" s="7"/>
      <c r="G53" s="7"/>
      <c r="H53" s="13"/>
      <c r="I53" s="13"/>
      <c r="J53" s="13"/>
      <c r="K53" s="13"/>
      <c r="L53" s="7"/>
      <c r="M53" s="7"/>
      <c r="N53" s="7"/>
      <c r="O53" s="7"/>
      <c r="P53" s="7"/>
      <c r="Q53" s="7"/>
      <c r="R53" s="13"/>
      <c r="S53" s="13"/>
      <c r="T53" s="13"/>
      <c r="U53" s="13"/>
      <c r="V53" s="7"/>
      <c r="W53" s="7"/>
      <c r="X53" s="8" t="str">
        <f>IF(AND(NOT(COUNTIFS(Intervencoes!$A$7:$A$26,A53,Intervencoes!$B$7:$B$26,"&lt;&gt;")=1),COUNTA(B53:W53)=0),"",IF(NOT(COUNTIFS(Intervencoes!$A$7:$A$26,A53,Intervencoes!$B$7:$B$26,"&lt;&gt;")=1),"Rever intervenção sem designação",IF(OR(B53="",C53="",E53="",G53="",L53="",M53="",P53="",Q53="",V53=""),"Faltam dados do relatório",IF(OR(SUM(H53:K53)&lt;=0,SUM(R53:U53)&lt;=0),"Falta dimensão positiva",IF(AND(N53="",O53=""),"Falta prova dos danos",IF(AND(V53&lt;&gt;"Nenhuma",W53=""),"Falta justificação especial",IF(OR(R53&gt;H53,S53&gt;I53,T53&gt;J53,U53&gt;K53),"Rever dimensão e fundamentação","Preenchido; sujeito a análise")))))))</f>
        <v/>
      </c>
    </row>
    <row r="54" spans="1:24" ht="34.950000000000003" customHeight="1">
      <c r="A54" s="8" t="s">
        <v>779</v>
      </c>
      <c r="B54" s="7"/>
      <c r="C54" s="10"/>
      <c r="D54" s="10"/>
      <c r="E54" s="7"/>
      <c r="F54" s="7"/>
      <c r="G54" s="7"/>
      <c r="H54" s="13"/>
      <c r="I54" s="13"/>
      <c r="J54" s="13"/>
      <c r="K54" s="13"/>
      <c r="L54" s="7"/>
      <c r="M54" s="7"/>
      <c r="N54" s="7"/>
      <c r="O54" s="7"/>
      <c r="P54" s="7"/>
      <c r="Q54" s="7"/>
      <c r="R54" s="13"/>
      <c r="S54" s="13"/>
      <c r="T54" s="13"/>
      <c r="U54" s="13"/>
      <c r="V54" s="7"/>
      <c r="W54" s="7"/>
      <c r="X54" s="8" t="str">
        <f>IF(AND(NOT(COUNTIFS(Intervencoes!$A$7:$A$26,A54,Intervencoes!$B$7:$B$26,"&lt;&gt;")=1),COUNTA(B54:W54)=0),"",IF(NOT(COUNTIFS(Intervencoes!$A$7:$A$26,A54,Intervencoes!$B$7:$B$26,"&lt;&gt;")=1),"Rever intervenção sem designação",IF(OR(B54="",C54="",E54="",G54="",L54="",M54="",P54="",Q54="",V54=""),"Faltam dados do relatório",IF(OR(SUM(H54:K54)&lt;=0,SUM(R54:U54)&lt;=0),"Falta dimensão positiva",IF(AND(N54="",O54=""),"Falta prova dos danos",IF(AND(V54&lt;&gt;"Nenhuma",W54=""),"Falta justificação especial",IF(OR(R54&gt;H54,S54&gt;I54,T54&gt;J54,U54&gt;K54),"Rever dimensão e fundamentação","Preenchido; sujeito a análise")))))))</f>
        <v/>
      </c>
    </row>
    <row r="55" spans="1:24" ht="34.950000000000003" customHeight="1">
      <c r="A55" s="8" t="s">
        <v>780</v>
      </c>
      <c r="B55" s="7"/>
      <c r="C55" s="10"/>
      <c r="D55" s="10"/>
      <c r="E55" s="7"/>
      <c r="F55" s="7"/>
      <c r="G55" s="7"/>
      <c r="H55" s="13"/>
      <c r="I55" s="13"/>
      <c r="J55" s="13"/>
      <c r="K55" s="13"/>
      <c r="L55" s="7"/>
      <c r="M55" s="7"/>
      <c r="N55" s="7"/>
      <c r="O55" s="7"/>
      <c r="P55" s="7"/>
      <c r="Q55" s="7"/>
      <c r="R55" s="13"/>
      <c r="S55" s="13"/>
      <c r="T55" s="13"/>
      <c r="U55" s="13"/>
      <c r="V55" s="7"/>
      <c r="W55" s="7"/>
      <c r="X55" s="8" t="str">
        <f>IF(AND(NOT(COUNTIFS(Intervencoes!$A$7:$A$26,A55,Intervencoes!$B$7:$B$26,"&lt;&gt;")=1),COUNTA(B55:W55)=0),"",IF(NOT(COUNTIFS(Intervencoes!$A$7:$A$26,A55,Intervencoes!$B$7:$B$26,"&lt;&gt;")=1),"Rever intervenção sem designação",IF(OR(B55="",C55="",E55="",G55="",L55="",M55="",P55="",Q55="",V55=""),"Faltam dados do relatório",IF(OR(SUM(H55:K55)&lt;=0,SUM(R55:U55)&lt;=0),"Falta dimensão positiva",IF(AND(N55="",O55=""),"Falta prova dos danos",IF(AND(V55&lt;&gt;"Nenhuma",W55=""),"Falta justificação especial",IF(OR(R55&gt;H55,S55&gt;I55,T55&gt;J55,U55&gt;K55),"Rever dimensão e fundamentação","Preenchido; sujeito a análise")))))))</f>
        <v/>
      </c>
    </row>
    <row r="56" spans="1:24" ht="34.950000000000003" customHeight="1">
      <c r="A56" s="8" t="s">
        <v>781</v>
      </c>
      <c r="B56" s="7"/>
      <c r="C56" s="10"/>
      <c r="D56" s="10"/>
      <c r="E56" s="7"/>
      <c r="F56" s="7"/>
      <c r="G56" s="7"/>
      <c r="H56" s="13"/>
      <c r="I56" s="13"/>
      <c r="J56" s="13"/>
      <c r="K56" s="13"/>
      <c r="L56" s="7"/>
      <c r="M56" s="7"/>
      <c r="N56" s="7"/>
      <c r="O56" s="7"/>
      <c r="P56" s="7"/>
      <c r="Q56" s="7"/>
      <c r="R56" s="13"/>
      <c r="S56" s="13"/>
      <c r="T56" s="13"/>
      <c r="U56" s="13"/>
      <c r="V56" s="7"/>
      <c r="W56" s="7"/>
      <c r="X56" s="8" t="str">
        <f>IF(AND(NOT(COUNTIFS(Intervencoes!$A$7:$A$26,A56,Intervencoes!$B$7:$B$26,"&lt;&gt;")=1),COUNTA(B56:W56)=0),"",IF(NOT(COUNTIFS(Intervencoes!$A$7:$A$26,A56,Intervencoes!$B$7:$B$26,"&lt;&gt;")=1),"Rever intervenção sem designação",IF(OR(B56="",C56="",E56="",G56="",L56="",M56="",P56="",Q56="",V56=""),"Faltam dados do relatório",IF(OR(SUM(H56:K56)&lt;=0,SUM(R56:U56)&lt;=0),"Falta dimensão positiva",IF(AND(N56="",O56=""),"Falta prova dos danos",IF(AND(V56&lt;&gt;"Nenhuma",W56=""),"Falta justificação especial",IF(OR(R56&gt;H56,S56&gt;I56,T56&gt;J56,U56&gt;K56),"Rever dimensão e fundamentação","Preenchido; sujeito a análise")))))))</f>
        <v/>
      </c>
    </row>
    <row r="57" spans="1:24" ht="34.950000000000003" customHeight="1">
      <c r="A57" s="8" t="s">
        <v>782</v>
      </c>
      <c r="B57" s="7"/>
      <c r="C57" s="10"/>
      <c r="D57" s="10"/>
      <c r="E57" s="7"/>
      <c r="F57" s="7"/>
      <c r="G57" s="7"/>
      <c r="H57" s="13"/>
      <c r="I57" s="13"/>
      <c r="J57" s="13"/>
      <c r="K57" s="13"/>
      <c r="L57" s="7"/>
      <c r="M57" s="7"/>
      <c r="N57" s="7"/>
      <c r="O57" s="7"/>
      <c r="P57" s="7"/>
      <c r="Q57" s="7"/>
      <c r="R57" s="13"/>
      <c r="S57" s="13"/>
      <c r="T57" s="13"/>
      <c r="U57" s="13"/>
      <c r="V57" s="7"/>
      <c r="W57" s="7"/>
      <c r="X57" s="8" t="str">
        <f>IF(AND(NOT(COUNTIFS(Intervencoes!$A$7:$A$26,A57,Intervencoes!$B$7:$B$26,"&lt;&gt;")=1),COUNTA(B57:W57)=0),"",IF(NOT(COUNTIFS(Intervencoes!$A$7:$A$26,A57,Intervencoes!$B$7:$B$26,"&lt;&gt;")=1),"Rever intervenção sem designação",IF(OR(B57="",C57="",E57="",G57="",L57="",M57="",P57="",Q57="",V57=""),"Faltam dados do relatório",IF(OR(SUM(H57:K57)&lt;=0,SUM(R57:U57)&lt;=0),"Falta dimensão positiva",IF(AND(N57="",O57=""),"Falta prova dos danos",IF(AND(V57&lt;&gt;"Nenhuma",W57=""),"Falta justificação especial",IF(OR(R57&gt;H57,S57&gt;I57,T57&gt;J57,U57&gt;K57),"Rever dimensão e fundamentação","Preenchido; sujeito a análise")))))))</f>
        <v/>
      </c>
    </row>
    <row r="58" spans="1:24" ht="34.950000000000003" customHeight="1">
      <c r="A58" s="8" t="s">
        <v>783</v>
      </c>
      <c r="B58" s="7"/>
      <c r="C58" s="10"/>
      <c r="D58" s="10"/>
      <c r="E58" s="7"/>
      <c r="F58" s="7"/>
      <c r="G58" s="7"/>
      <c r="H58" s="13"/>
      <c r="I58" s="13"/>
      <c r="J58" s="13"/>
      <c r="K58" s="13"/>
      <c r="L58" s="7"/>
      <c r="M58" s="7"/>
      <c r="N58" s="7"/>
      <c r="O58" s="7"/>
      <c r="P58" s="7"/>
      <c r="Q58" s="7"/>
      <c r="R58" s="13"/>
      <c r="S58" s="13"/>
      <c r="T58" s="13"/>
      <c r="U58" s="13"/>
      <c r="V58" s="7"/>
      <c r="W58" s="7"/>
      <c r="X58" s="8" t="str">
        <f>IF(AND(NOT(COUNTIFS(Intervencoes!$A$7:$A$26,A58,Intervencoes!$B$7:$B$26,"&lt;&gt;")=1),COUNTA(B58:W58)=0),"",IF(NOT(COUNTIFS(Intervencoes!$A$7:$A$26,A58,Intervencoes!$B$7:$B$26,"&lt;&gt;")=1),"Rever intervenção sem designação",IF(OR(B58="",C58="",E58="",G58="",L58="",M58="",P58="",Q58="",V58=""),"Faltam dados do relatório",IF(OR(SUM(H58:K58)&lt;=0,SUM(R58:U58)&lt;=0),"Falta dimensão positiva",IF(AND(N58="",O58=""),"Falta prova dos danos",IF(AND(V58&lt;&gt;"Nenhuma",W58=""),"Falta justificação especial",IF(OR(R58&gt;H58,S58&gt;I58,T58&gt;J58,U58&gt;K58),"Rever dimensão e fundamentação","Preenchido; sujeito a análise")))))))</f>
        <v/>
      </c>
    </row>
    <row r="59" spans="1:24" ht="34.950000000000003" customHeight="1">
      <c r="A59" s="8" t="s">
        <v>784</v>
      </c>
      <c r="B59" s="7"/>
      <c r="C59" s="10"/>
      <c r="D59" s="10"/>
      <c r="E59" s="7"/>
      <c r="F59" s="7"/>
      <c r="G59" s="7"/>
      <c r="H59" s="13"/>
      <c r="I59" s="13"/>
      <c r="J59" s="13"/>
      <c r="K59" s="13"/>
      <c r="L59" s="7"/>
      <c r="M59" s="7"/>
      <c r="N59" s="7"/>
      <c r="O59" s="7"/>
      <c r="P59" s="7"/>
      <c r="Q59" s="7"/>
      <c r="R59" s="13"/>
      <c r="S59" s="13"/>
      <c r="T59" s="13"/>
      <c r="U59" s="13"/>
      <c r="V59" s="7"/>
      <c r="W59" s="7"/>
      <c r="X59" s="8" t="str">
        <f>IF(AND(NOT(COUNTIFS(Intervencoes!$A$7:$A$26,A59,Intervencoes!$B$7:$B$26,"&lt;&gt;")=1),COUNTA(B59:W59)=0),"",IF(NOT(COUNTIFS(Intervencoes!$A$7:$A$26,A59,Intervencoes!$B$7:$B$26,"&lt;&gt;")=1),"Rever intervenção sem designação",IF(OR(B59="",C59="",E59="",G59="",L59="",M59="",P59="",Q59="",V59=""),"Faltam dados do relatório",IF(OR(SUM(H59:K59)&lt;=0,SUM(R59:U59)&lt;=0),"Falta dimensão positiva",IF(AND(N59="",O59=""),"Falta prova dos danos",IF(AND(V59&lt;&gt;"Nenhuma",W59=""),"Falta justificação especial",IF(OR(R59&gt;H59,S59&gt;I59,T59&gt;J59,U59&gt;K59),"Rever dimensão e fundamentação","Preenchido; sujeito a análise")))))))</f>
        <v/>
      </c>
    </row>
    <row r="60" spans="1:24" ht="34.950000000000003" customHeight="1">
      <c r="A60" s="8" t="s">
        <v>785</v>
      </c>
      <c r="B60" s="7"/>
      <c r="C60" s="10"/>
      <c r="D60" s="10"/>
      <c r="E60" s="7"/>
      <c r="F60" s="7"/>
      <c r="G60" s="7"/>
      <c r="H60" s="13"/>
      <c r="I60" s="13"/>
      <c r="J60" s="13"/>
      <c r="K60" s="13"/>
      <c r="L60" s="7"/>
      <c r="M60" s="7"/>
      <c r="N60" s="7"/>
      <c r="O60" s="7"/>
      <c r="P60" s="7"/>
      <c r="Q60" s="7"/>
      <c r="R60" s="13"/>
      <c r="S60" s="13"/>
      <c r="T60" s="13"/>
      <c r="U60" s="13"/>
      <c r="V60" s="7"/>
      <c r="W60" s="7"/>
      <c r="X60" s="8" t="str">
        <f>IF(AND(NOT(COUNTIFS(Intervencoes!$A$7:$A$26,A60,Intervencoes!$B$7:$B$26,"&lt;&gt;")=1),COUNTA(B60:W60)=0),"",IF(NOT(COUNTIFS(Intervencoes!$A$7:$A$26,A60,Intervencoes!$B$7:$B$26,"&lt;&gt;")=1),"Rever intervenção sem designação",IF(OR(B60="",C60="",E60="",G60="",L60="",M60="",P60="",Q60="",V60=""),"Faltam dados do relatório",IF(OR(SUM(H60:K60)&lt;=0,SUM(R60:U60)&lt;=0),"Falta dimensão positiva",IF(AND(N60="",O60=""),"Falta prova dos danos",IF(AND(V60&lt;&gt;"Nenhuma",W60=""),"Falta justificação especial",IF(OR(R60&gt;H60,S60&gt;I60,T60&gt;J60,U60&gt;K60),"Rever dimensão e fundamentação","Preenchido; sujeito a análise")))))))</f>
        <v/>
      </c>
    </row>
    <row r="61" spans="1:24" ht="34.950000000000003" customHeight="1">
      <c r="A61" s="8" t="s">
        <v>786</v>
      </c>
      <c r="B61" s="7"/>
      <c r="C61" s="10"/>
      <c r="D61" s="10"/>
      <c r="E61" s="7"/>
      <c r="F61" s="7"/>
      <c r="G61" s="7"/>
      <c r="H61" s="13"/>
      <c r="I61" s="13"/>
      <c r="J61" s="13"/>
      <c r="K61" s="13"/>
      <c r="L61" s="7"/>
      <c r="M61" s="7"/>
      <c r="N61" s="7"/>
      <c r="O61" s="7"/>
      <c r="P61" s="7"/>
      <c r="Q61" s="7"/>
      <c r="R61" s="13"/>
      <c r="S61" s="13"/>
      <c r="T61" s="13"/>
      <c r="U61" s="13"/>
      <c r="V61" s="7"/>
      <c r="W61" s="7"/>
      <c r="X61" s="8" t="str">
        <f>IF(AND(NOT(COUNTIFS(Intervencoes!$A$7:$A$26,A61,Intervencoes!$B$7:$B$26,"&lt;&gt;")=1),COUNTA(B61:W61)=0),"",IF(NOT(COUNTIFS(Intervencoes!$A$7:$A$26,A61,Intervencoes!$B$7:$B$26,"&lt;&gt;")=1),"Rever intervenção sem designação",IF(OR(B61="",C61="",E61="",G61="",L61="",M61="",P61="",Q61="",V61=""),"Faltam dados do relatório",IF(OR(SUM(H61:K61)&lt;=0,SUM(R61:U61)&lt;=0),"Falta dimensão positiva",IF(AND(N61="",O61=""),"Falta prova dos danos",IF(AND(V61&lt;&gt;"Nenhuma",W61=""),"Falta justificação especial",IF(OR(R61&gt;H61,S61&gt;I61,T61&gt;J61,U61&gt;K61),"Rever dimensão e fundamentação","Preenchido; sujeito a análise")))))))</f>
        <v/>
      </c>
    </row>
    <row r="62" spans="1:24" ht="34.950000000000003" customHeight="1">
      <c r="A62" s="8" t="s">
        <v>787</v>
      </c>
      <c r="B62" s="7"/>
      <c r="C62" s="10"/>
      <c r="D62" s="10"/>
      <c r="E62" s="7"/>
      <c r="F62" s="7"/>
      <c r="G62" s="7"/>
      <c r="H62" s="13"/>
      <c r="I62" s="13"/>
      <c r="J62" s="13"/>
      <c r="K62" s="13"/>
      <c r="L62" s="7"/>
      <c r="M62" s="7"/>
      <c r="N62" s="7"/>
      <c r="O62" s="7"/>
      <c r="P62" s="7"/>
      <c r="Q62" s="7"/>
      <c r="R62" s="13"/>
      <c r="S62" s="13"/>
      <c r="T62" s="13"/>
      <c r="U62" s="13"/>
      <c r="V62" s="7"/>
      <c r="W62" s="7"/>
      <c r="X62" s="8" t="str">
        <f>IF(AND(NOT(COUNTIFS(Intervencoes!$A$7:$A$26,A62,Intervencoes!$B$7:$B$26,"&lt;&gt;")=1),COUNTA(B62:W62)=0),"",IF(NOT(COUNTIFS(Intervencoes!$A$7:$A$26,A62,Intervencoes!$B$7:$B$26,"&lt;&gt;")=1),"Rever intervenção sem designação",IF(OR(B62="",C62="",E62="",G62="",L62="",M62="",P62="",Q62="",V62=""),"Faltam dados do relatório",IF(OR(SUM(H62:K62)&lt;=0,SUM(R62:U62)&lt;=0),"Falta dimensão positiva",IF(AND(N62="",O62=""),"Falta prova dos danos",IF(AND(V62&lt;&gt;"Nenhuma",W62=""),"Falta justificação especial",IF(OR(R62&gt;H62,S62&gt;I62,T62&gt;J62,U62&gt;K62),"Rever dimensão e fundamentação","Preenchido; sujeito a análise")))))))</f>
        <v/>
      </c>
    </row>
    <row r="63" spans="1:24" ht="34.950000000000003" customHeight="1">
      <c r="A63" s="8" t="s">
        <v>788</v>
      </c>
      <c r="B63" s="7"/>
      <c r="C63" s="10"/>
      <c r="D63" s="10"/>
      <c r="E63" s="7"/>
      <c r="F63" s="7"/>
      <c r="G63" s="7"/>
      <c r="H63" s="13"/>
      <c r="I63" s="13"/>
      <c r="J63" s="13"/>
      <c r="K63" s="13"/>
      <c r="L63" s="7"/>
      <c r="M63" s="7"/>
      <c r="N63" s="7"/>
      <c r="O63" s="7"/>
      <c r="P63" s="7"/>
      <c r="Q63" s="7"/>
      <c r="R63" s="13"/>
      <c r="S63" s="13"/>
      <c r="T63" s="13"/>
      <c r="U63" s="13"/>
      <c r="V63" s="7"/>
      <c r="W63" s="7"/>
      <c r="X63" s="8" t="str">
        <f>IF(AND(NOT(COUNTIFS(Intervencoes!$A$7:$A$26,A63,Intervencoes!$B$7:$B$26,"&lt;&gt;")=1),COUNTA(B63:W63)=0),"",IF(NOT(COUNTIFS(Intervencoes!$A$7:$A$26,A63,Intervencoes!$B$7:$B$26,"&lt;&gt;")=1),"Rever intervenção sem designação",IF(OR(B63="",C63="",E63="",G63="",L63="",M63="",P63="",Q63="",V63=""),"Faltam dados do relatório",IF(OR(SUM(H63:K63)&lt;=0,SUM(R63:U63)&lt;=0),"Falta dimensão positiva",IF(AND(N63="",O63=""),"Falta prova dos danos",IF(AND(V63&lt;&gt;"Nenhuma",W63=""),"Falta justificação especial",IF(OR(R63&gt;H63,S63&gt;I63,T63&gt;J63,U63&gt;K63),"Rever dimensão e fundamentação","Preenchido; sujeito a análise")))))))</f>
        <v/>
      </c>
    </row>
    <row r="64" spans="1:24" ht="34.950000000000003" customHeight="1">
      <c r="A64" s="8" t="s">
        <v>789</v>
      </c>
      <c r="B64" s="7"/>
      <c r="C64" s="10"/>
      <c r="D64" s="10"/>
      <c r="E64" s="7"/>
      <c r="F64" s="7"/>
      <c r="G64" s="7"/>
      <c r="H64" s="13"/>
      <c r="I64" s="13"/>
      <c r="J64" s="13"/>
      <c r="K64" s="13"/>
      <c r="L64" s="7"/>
      <c r="M64" s="7"/>
      <c r="N64" s="7"/>
      <c r="O64" s="7"/>
      <c r="P64" s="7"/>
      <c r="Q64" s="7"/>
      <c r="R64" s="13"/>
      <c r="S64" s="13"/>
      <c r="T64" s="13"/>
      <c r="U64" s="13"/>
      <c r="V64" s="7"/>
      <c r="W64" s="7"/>
      <c r="X64" s="8" t="str">
        <f>IF(AND(NOT(COUNTIFS(Intervencoes!$A$7:$A$26,A64,Intervencoes!$B$7:$B$26,"&lt;&gt;")=1),COUNTA(B64:W64)=0),"",IF(NOT(COUNTIFS(Intervencoes!$A$7:$A$26,A64,Intervencoes!$B$7:$B$26,"&lt;&gt;")=1),"Rever intervenção sem designação",IF(OR(B64="",C64="",E64="",G64="",L64="",M64="",P64="",Q64="",V64=""),"Faltam dados do relatório",IF(OR(SUM(H64:K64)&lt;=0,SUM(R64:U64)&lt;=0),"Falta dimensão positiva",IF(AND(N64="",O64=""),"Falta prova dos danos",IF(AND(V64&lt;&gt;"Nenhuma",W64=""),"Falta justificação especial",IF(OR(R64&gt;H64,S64&gt;I64,T64&gt;J64,U64&gt;K64),"Rever dimensão e fundamentação","Preenchido; sujeito a análise")))))))</f>
        <v/>
      </c>
    </row>
    <row r="65" spans="1:24" ht="34.950000000000003" customHeight="1">
      <c r="A65" s="8" t="s">
        <v>790</v>
      </c>
      <c r="B65" s="7"/>
      <c r="C65" s="10"/>
      <c r="D65" s="10"/>
      <c r="E65" s="7"/>
      <c r="F65" s="7"/>
      <c r="G65" s="7"/>
      <c r="H65" s="13"/>
      <c r="I65" s="13"/>
      <c r="J65" s="13"/>
      <c r="K65" s="13"/>
      <c r="L65" s="7"/>
      <c r="M65" s="7"/>
      <c r="N65" s="7"/>
      <c r="O65" s="7"/>
      <c r="P65" s="7"/>
      <c r="Q65" s="7"/>
      <c r="R65" s="13"/>
      <c r="S65" s="13"/>
      <c r="T65" s="13"/>
      <c r="U65" s="13"/>
      <c r="V65" s="7"/>
      <c r="W65" s="7"/>
      <c r="X65" s="8" t="str">
        <f>IF(AND(NOT(COUNTIFS(Intervencoes!$A$7:$A$26,A65,Intervencoes!$B$7:$B$26,"&lt;&gt;")=1),COUNTA(B65:W65)=0),"",IF(NOT(COUNTIFS(Intervencoes!$A$7:$A$26,A65,Intervencoes!$B$7:$B$26,"&lt;&gt;")=1),"Rever intervenção sem designação",IF(OR(B65="",C65="",E65="",G65="",L65="",M65="",P65="",Q65="",V65=""),"Faltam dados do relatório",IF(OR(SUM(H65:K65)&lt;=0,SUM(R65:U65)&lt;=0),"Falta dimensão positiva",IF(AND(N65="",O65=""),"Falta prova dos danos",IF(AND(V65&lt;&gt;"Nenhuma",W65=""),"Falta justificação especial",IF(OR(R65&gt;H65,S65&gt;I65,T65&gt;J65,U65&gt;K65),"Rever dimensão e fundamentação","Preenchido; sujeito a análise")))))))</f>
        <v/>
      </c>
    </row>
    <row r="66" spans="1:24" ht="34.950000000000003" customHeight="1">
      <c r="A66" s="8" t="s">
        <v>791</v>
      </c>
      <c r="B66" s="7"/>
      <c r="C66" s="10"/>
      <c r="D66" s="10"/>
      <c r="E66" s="7"/>
      <c r="F66" s="7"/>
      <c r="G66" s="7"/>
      <c r="H66" s="13"/>
      <c r="I66" s="13"/>
      <c r="J66" s="13"/>
      <c r="K66" s="13"/>
      <c r="L66" s="7"/>
      <c r="M66" s="7"/>
      <c r="N66" s="7"/>
      <c r="O66" s="7"/>
      <c r="P66" s="7"/>
      <c r="Q66" s="7"/>
      <c r="R66" s="13"/>
      <c r="S66" s="13"/>
      <c r="T66" s="13"/>
      <c r="U66" s="13"/>
      <c r="V66" s="7"/>
      <c r="W66" s="7"/>
      <c r="X66" s="8" t="str">
        <f>IF(AND(NOT(COUNTIFS(Intervencoes!$A$7:$A$26,A66,Intervencoes!$B$7:$B$26,"&lt;&gt;")=1),COUNTA(B66:W66)=0),"",IF(NOT(COUNTIFS(Intervencoes!$A$7:$A$26,A66,Intervencoes!$B$7:$B$26,"&lt;&gt;")=1),"Rever intervenção sem designação",IF(OR(B66="",C66="",E66="",G66="",L66="",M66="",P66="",Q66="",V66=""),"Faltam dados do relatório",IF(OR(SUM(H66:K66)&lt;=0,SUM(R66:U66)&lt;=0),"Falta dimensão positiva",IF(AND(N66="",O66=""),"Falta prova dos danos",IF(AND(V66&lt;&gt;"Nenhuma",W66=""),"Falta justificação especial",IF(OR(R66&gt;H66,S66&gt;I66,T66&gt;J66,U66&gt;K66),"Rever dimensão e fundamentação","Preenchido; sujeito a análise")))))))</f>
        <v/>
      </c>
    </row>
    <row r="67" spans="1:24" ht="34.950000000000003" customHeight="1">
      <c r="A67" s="8" t="s">
        <v>792</v>
      </c>
      <c r="B67" s="7"/>
      <c r="C67" s="10"/>
      <c r="D67" s="10"/>
      <c r="E67" s="7"/>
      <c r="F67" s="7"/>
      <c r="G67" s="7"/>
      <c r="H67" s="13"/>
      <c r="I67" s="13"/>
      <c r="J67" s="13"/>
      <c r="K67" s="13"/>
      <c r="L67" s="7"/>
      <c r="M67" s="7"/>
      <c r="N67" s="7"/>
      <c r="O67" s="7"/>
      <c r="P67" s="7"/>
      <c r="Q67" s="7"/>
      <c r="R67" s="13"/>
      <c r="S67" s="13"/>
      <c r="T67" s="13"/>
      <c r="U67" s="13"/>
      <c r="V67" s="7"/>
      <c r="W67" s="7"/>
      <c r="X67" s="8" t="str">
        <f>IF(AND(NOT(COUNTIFS(Intervencoes!$A$7:$A$26,A67,Intervencoes!$B$7:$B$26,"&lt;&gt;")=1),COUNTA(B67:W67)=0),"",IF(NOT(COUNTIFS(Intervencoes!$A$7:$A$26,A67,Intervencoes!$B$7:$B$26,"&lt;&gt;")=1),"Rever intervenção sem designação",IF(OR(B67="",C67="",E67="",G67="",L67="",M67="",P67="",Q67="",V67=""),"Faltam dados do relatório",IF(OR(SUM(H67:K67)&lt;=0,SUM(R67:U67)&lt;=0),"Falta dimensão positiva",IF(AND(N67="",O67=""),"Falta prova dos danos",IF(AND(V67&lt;&gt;"Nenhuma",W67=""),"Falta justificação especial",IF(OR(R67&gt;H67,S67&gt;I67,T67&gt;J67,U67&gt;K67),"Rever dimensão e fundamentação","Preenchido; sujeito a análise")))))))</f>
        <v/>
      </c>
    </row>
    <row r="68" spans="1:24" ht="34.950000000000003" customHeight="1">
      <c r="A68" s="8" t="s">
        <v>793</v>
      </c>
      <c r="B68" s="7"/>
      <c r="C68" s="10"/>
      <c r="D68" s="10"/>
      <c r="E68" s="7"/>
      <c r="F68" s="7"/>
      <c r="G68" s="7"/>
      <c r="H68" s="13"/>
      <c r="I68" s="13"/>
      <c r="J68" s="13"/>
      <c r="K68" s="13"/>
      <c r="L68" s="7"/>
      <c r="M68" s="7"/>
      <c r="N68" s="7"/>
      <c r="O68" s="7"/>
      <c r="P68" s="7"/>
      <c r="Q68" s="7"/>
      <c r="R68" s="13"/>
      <c r="S68" s="13"/>
      <c r="T68" s="13"/>
      <c r="U68" s="13"/>
      <c r="V68" s="7"/>
      <c r="W68" s="7"/>
      <c r="X68" s="8" t="str">
        <f>IF(AND(NOT(COUNTIFS(Intervencoes!$A$7:$A$26,A68,Intervencoes!$B$7:$B$26,"&lt;&gt;")=1),COUNTA(B68:W68)=0),"",IF(NOT(COUNTIFS(Intervencoes!$A$7:$A$26,A68,Intervencoes!$B$7:$B$26,"&lt;&gt;")=1),"Rever intervenção sem designação",IF(OR(B68="",C68="",E68="",G68="",L68="",M68="",P68="",Q68="",V68=""),"Faltam dados do relatório",IF(OR(SUM(H68:K68)&lt;=0,SUM(R68:U68)&lt;=0),"Falta dimensão positiva",IF(AND(N68="",O68=""),"Falta prova dos danos",IF(AND(V68&lt;&gt;"Nenhuma",W68=""),"Falta justificação especial",IF(OR(R68&gt;H68,S68&gt;I68,T68&gt;J68,U68&gt;K68),"Rever dimensão e fundamentação","Preenchido; sujeito a análise")))))))</f>
        <v/>
      </c>
    </row>
    <row r="69" spans="1:24" ht="34.950000000000003" customHeight="1">
      <c r="A69" s="8" t="s">
        <v>794</v>
      </c>
      <c r="B69" s="7"/>
      <c r="C69" s="10"/>
      <c r="D69" s="10"/>
      <c r="E69" s="7"/>
      <c r="F69" s="7"/>
      <c r="G69" s="7"/>
      <c r="H69" s="13"/>
      <c r="I69" s="13"/>
      <c r="J69" s="13"/>
      <c r="K69" s="13"/>
      <c r="L69" s="7"/>
      <c r="M69" s="7"/>
      <c r="N69" s="7"/>
      <c r="O69" s="7"/>
      <c r="P69" s="7"/>
      <c r="Q69" s="7"/>
      <c r="R69" s="13"/>
      <c r="S69" s="13"/>
      <c r="T69" s="13"/>
      <c r="U69" s="13"/>
      <c r="V69" s="7"/>
      <c r="W69" s="7"/>
      <c r="X69" s="8" t="str">
        <f>IF(AND(NOT(COUNTIFS(Intervencoes!$A$7:$A$26,A69,Intervencoes!$B$7:$B$26,"&lt;&gt;")=1),COUNTA(B69:W69)=0),"",IF(NOT(COUNTIFS(Intervencoes!$A$7:$A$26,A69,Intervencoes!$B$7:$B$26,"&lt;&gt;")=1),"Rever intervenção sem designação",IF(OR(B69="",C69="",E69="",G69="",L69="",M69="",P69="",Q69="",V69=""),"Faltam dados do relatório",IF(OR(SUM(H69:K69)&lt;=0,SUM(R69:U69)&lt;=0),"Falta dimensão positiva",IF(AND(N69="",O69=""),"Falta prova dos danos",IF(AND(V69&lt;&gt;"Nenhuma",W69=""),"Falta justificação especial",IF(OR(R69&gt;H69,S69&gt;I69,T69&gt;J69,U69&gt;K69),"Rever dimensão e fundamentação","Preenchido; sujeito a análise")))))))</f>
        <v/>
      </c>
    </row>
    <row r="70" spans="1:24" ht="34.950000000000003" customHeight="1">
      <c r="A70" s="8" t="s">
        <v>795</v>
      </c>
      <c r="B70" s="7"/>
      <c r="C70" s="10"/>
      <c r="D70" s="10"/>
      <c r="E70" s="7"/>
      <c r="F70" s="7"/>
      <c r="G70" s="7"/>
      <c r="H70" s="13"/>
      <c r="I70" s="13"/>
      <c r="J70" s="13"/>
      <c r="K70" s="13"/>
      <c r="L70" s="7"/>
      <c r="M70" s="7"/>
      <c r="N70" s="7"/>
      <c r="O70" s="7"/>
      <c r="P70" s="7"/>
      <c r="Q70" s="7"/>
      <c r="R70" s="13"/>
      <c r="S70" s="13"/>
      <c r="T70" s="13"/>
      <c r="U70" s="13"/>
      <c r="V70" s="7"/>
      <c r="W70" s="7"/>
      <c r="X70" s="8" t="str">
        <f>IF(AND(NOT(COUNTIFS(Intervencoes!$A$7:$A$26,A70,Intervencoes!$B$7:$B$26,"&lt;&gt;")=1),COUNTA(B70:W70)=0),"",IF(NOT(COUNTIFS(Intervencoes!$A$7:$A$26,A70,Intervencoes!$B$7:$B$26,"&lt;&gt;")=1),"Rever intervenção sem designação",IF(OR(B70="",C70="",E70="",G70="",L70="",M70="",P70="",Q70="",V70=""),"Faltam dados do relatório",IF(OR(SUM(H70:K70)&lt;=0,SUM(R70:U70)&lt;=0),"Falta dimensão positiva",IF(AND(N70="",O70=""),"Falta prova dos danos",IF(AND(V70&lt;&gt;"Nenhuma",W70=""),"Falta justificação especial",IF(OR(R70&gt;H70,S70&gt;I70,T70&gt;J70,U70&gt;K70),"Rever dimensão e fundamentação","Preenchido; sujeito a análise")))))))</f>
        <v/>
      </c>
    </row>
    <row r="71" spans="1:24" ht="34.950000000000003" customHeight="1">
      <c r="A71" s="8" t="s">
        <v>796</v>
      </c>
      <c r="B71" s="7"/>
      <c r="C71" s="10"/>
      <c r="D71" s="10"/>
      <c r="E71" s="7"/>
      <c r="F71" s="7"/>
      <c r="G71" s="7"/>
      <c r="H71" s="13"/>
      <c r="I71" s="13"/>
      <c r="J71" s="13"/>
      <c r="K71" s="13"/>
      <c r="L71" s="7"/>
      <c r="M71" s="7"/>
      <c r="N71" s="7"/>
      <c r="O71" s="7"/>
      <c r="P71" s="7"/>
      <c r="Q71" s="7"/>
      <c r="R71" s="13"/>
      <c r="S71" s="13"/>
      <c r="T71" s="13"/>
      <c r="U71" s="13"/>
      <c r="V71" s="7"/>
      <c r="W71" s="7"/>
      <c r="X71" s="8" t="str">
        <f>IF(AND(NOT(COUNTIFS(Intervencoes!$A$7:$A$26,A71,Intervencoes!$B$7:$B$26,"&lt;&gt;")=1),COUNTA(B71:W71)=0),"",IF(NOT(COUNTIFS(Intervencoes!$A$7:$A$26,A71,Intervencoes!$B$7:$B$26,"&lt;&gt;")=1),"Rever intervenção sem designação",IF(OR(B71="",C71="",E71="",G71="",L71="",M71="",P71="",Q71="",V71=""),"Faltam dados do relatório",IF(OR(SUM(H71:K71)&lt;=0,SUM(R71:U71)&lt;=0),"Falta dimensão positiva",IF(AND(N71="",O71=""),"Falta prova dos danos",IF(AND(V71&lt;&gt;"Nenhuma",W71=""),"Falta justificação especial",IF(OR(R71&gt;H71,S71&gt;I71,T71&gt;J71,U71&gt;K71),"Rever dimensão e fundamentação","Preenchido; sujeito a análise")))))))</f>
        <v/>
      </c>
    </row>
    <row r="72" spans="1:24" ht="34.950000000000003" customHeight="1">
      <c r="A72" s="8" t="s">
        <v>797</v>
      </c>
      <c r="B72" s="7"/>
      <c r="C72" s="10"/>
      <c r="D72" s="10"/>
      <c r="E72" s="7"/>
      <c r="F72" s="7"/>
      <c r="G72" s="7"/>
      <c r="H72" s="13"/>
      <c r="I72" s="13"/>
      <c r="J72" s="13"/>
      <c r="K72" s="13"/>
      <c r="L72" s="7"/>
      <c r="M72" s="7"/>
      <c r="N72" s="7"/>
      <c r="O72" s="7"/>
      <c r="P72" s="7"/>
      <c r="Q72" s="7"/>
      <c r="R72" s="13"/>
      <c r="S72" s="13"/>
      <c r="T72" s="13"/>
      <c r="U72" s="13"/>
      <c r="V72" s="7"/>
      <c r="W72" s="7"/>
      <c r="X72" s="8" t="str">
        <f>IF(AND(NOT(COUNTIFS(Intervencoes!$A$7:$A$26,A72,Intervencoes!$B$7:$B$26,"&lt;&gt;")=1),COUNTA(B72:W72)=0),"",IF(NOT(COUNTIFS(Intervencoes!$A$7:$A$26,A72,Intervencoes!$B$7:$B$26,"&lt;&gt;")=1),"Rever intervenção sem designação",IF(OR(B72="",C72="",E72="",G72="",L72="",M72="",P72="",Q72="",V72=""),"Faltam dados do relatório",IF(OR(SUM(H72:K72)&lt;=0,SUM(R72:U72)&lt;=0),"Falta dimensão positiva",IF(AND(N72="",O72=""),"Falta prova dos danos",IF(AND(V72&lt;&gt;"Nenhuma",W72=""),"Falta justificação especial",IF(OR(R72&gt;H72,S72&gt;I72,T72&gt;J72,U72&gt;K72),"Rever dimensão e fundamentação","Preenchido; sujeito a análise")))))))</f>
        <v/>
      </c>
    </row>
    <row r="73" spans="1:24" ht="34.950000000000003" customHeight="1">
      <c r="A73" s="8" t="s">
        <v>798</v>
      </c>
      <c r="B73" s="7"/>
      <c r="C73" s="10"/>
      <c r="D73" s="10"/>
      <c r="E73" s="7"/>
      <c r="F73" s="7"/>
      <c r="G73" s="7"/>
      <c r="H73" s="13"/>
      <c r="I73" s="13"/>
      <c r="J73" s="13"/>
      <c r="K73" s="13"/>
      <c r="L73" s="7"/>
      <c r="M73" s="7"/>
      <c r="N73" s="7"/>
      <c r="O73" s="7"/>
      <c r="P73" s="7"/>
      <c r="Q73" s="7"/>
      <c r="R73" s="13"/>
      <c r="S73" s="13"/>
      <c r="T73" s="13"/>
      <c r="U73" s="13"/>
      <c r="V73" s="7"/>
      <c r="W73" s="7"/>
      <c r="X73" s="8" t="str">
        <f>IF(AND(NOT(COUNTIFS(Intervencoes!$A$7:$A$26,A73,Intervencoes!$B$7:$B$26,"&lt;&gt;")=1),COUNTA(B73:W73)=0),"",IF(NOT(COUNTIFS(Intervencoes!$A$7:$A$26,A73,Intervencoes!$B$7:$B$26,"&lt;&gt;")=1),"Rever intervenção sem designação",IF(OR(B73="",C73="",E73="",G73="",L73="",M73="",P73="",Q73="",V73=""),"Faltam dados do relatório",IF(OR(SUM(H73:K73)&lt;=0,SUM(R73:U73)&lt;=0),"Falta dimensão positiva",IF(AND(N73="",O73=""),"Falta prova dos danos",IF(AND(V73&lt;&gt;"Nenhuma",W73=""),"Falta justificação especial",IF(OR(R73&gt;H73,S73&gt;I73,T73&gt;J73,U73&gt;K73),"Rever dimensão e fundamentação","Preenchido; sujeito a análise")))))))</f>
        <v/>
      </c>
    </row>
    <row r="74" spans="1:24" ht="34.950000000000003" customHeight="1">
      <c r="A74" s="8" t="s">
        <v>799</v>
      </c>
      <c r="B74" s="7"/>
      <c r="C74" s="10"/>
      <c r="D74" s="10"/>
      <c r="E74" s="7"/>
      <c r="F74" s="7"/>
      <c r="G74" s="7"/>
      <c r="H74" s="13"/>
      <c r="I74" s="13"/>
      <c r="J74" s="13"/>
      <c r="K74" s="13"/>
      <c r="L74" s="7"/>
      <c r="M74" s="7"/>
      <c r="N74" s="7"/>
      <c r="O74" s="7"/>
      <c r="P74" s="7"/>
      <c r="Q74" s="7"/>
      <c r="R74" s="13"/>
      <c r="S74" s="13"/>
      <c r="T74" s="13"/>
      <c r="U74" s="13"/>
      <c r="V74" s="7"/>
      <c r="W74" s="7"/>
      <c r="X74" s="8" t="str">
        <f>IF(AND(NOT(COUNTIFS(Intervencoes!$A$7:$A$26,A74,Intervencoes!$B$7:$B$26,"&lt;&gt;")=1),COUNTA(B74:W74)=0),"",IF(NOT(COUNTIFS(Intervencoes!$A$7:$A$26,A74,Intervencoes!$B$7:$B$26,"&lt;&gt;")=1),"Rever intervenção sem designação",IF(OR(B74="",C74="",E74="",G74="",L74="",M74="",P74="",Q74="",V74=""),"Faltam dados do relatório",IF(OR(SUM(H74:K74)&lt;=0,SUM(R74:U74)&lt;=0),"Falta dimensão positiva",IF(AND(N74="",O74=""),"Falta prova dos danos",IF(AND(V74&lt;&gt;"Nenhuma",W74=""),"Falta justificação especial",IF(OR(R74&gt;H74,S74&gt;I74,T74&gt;J74,U74&gt;K74),"Rever dimensão e fundamentação","Preenchido; sujeito a análise")))))))</f>
        <v/>
      </c>
    </row>
    <row r="75" spans="1:24" ht="34.950000000000003" customHeight="1">
      <c r="A75" s="8" t="s">
        <v>800</v>
      </c>
      <c r="B75" s="7"/>
      <c r="C75" s="10"/>
      <c r="D75" s="10"/>
      <c r="E75" s="7"/>
      <c r="F75" s="7"/>
      <c r="G75" s="7"/>
      <c r="H75" s="13"/>
      <c r="I75" s="13"/>
      <c r="J75" s="13"/>
      <c r="K75" s="13"/>
      <c r="L75" s="7"/>
      <c r="M75" s="7"/>
      <c r="N75" s="7"/>
      <c r="O75" s="7"/>
      <c r="P75" s="7"/>
      <c r="Q75" s="7"/>
      <c r="R75" s="13"/>
      <c r="S75" s="13"/>
      <c r="T75" s="13"/>
      <c r="U75" s="13"/>
      <c r="V75" s="7"/>
      <c r="W75" s="7"/>
      <c r="X75" s="8" t="str">
        <f>IF(AND(NOT(COUNTIFS(Intervencoes!$A$7:$A$26,A75,Intervencoes!$B$7:$B$26,"&lt;&gt;")=1),COUNTA(B75:W75)=0),"",IF(NOT(COUNTIFS(Intervencoes!$A$7:$A$26,A75,Intervencoes!$B$7:$B$26,"&lt;&gt;")=1),"Rever intervenção sem designação",IF(OR(B75="",C75="",E75="",G75="",L75="",M75="",P75="",Q75="",V75=""),"Faltam dados do relatório",IF(OR(SUM(H75:K75)&lt;=0,SUM(R75:U75)&lt;=0),"Falta dimensão positiva",IF(AND(N75="",O75=""),"Falta prova dos danos",IF(AND(V75&lt;&gt;"Nenhuma",W75=""),"Falta justificação especial",IF(OR(R75&gt;H75,S75&gt;I75,T75&gt;J75,U75&gt;K75),"Rever dimensão e fundamentação","Preenchido; sujeito a análise")))))))</f>
        <v/>
      </c>
    </row>
    <row r="76" spans="1:24" ht="34.950000000000003" customHeight="1">
      <c r="A76" s="8" t="s">
        <v>801</v>
      </c>
      <c r="B76" s="7"/>
      <c r="C76" s="10"/>
      <c r="D76" s="10"/>
      <c r="E76" s="7"/>
      <c r="F76" s="7"/>
      <c r="G76" s="7"/>
      <c r="H76" s="13"/>
      <c r="I76" s="13"/>
      <c r="J76" s="13"/>
      <c r="K76" s="13"/>
      <c r="L76" s="7"/>
      <c r="M76" s="7"/>
      <c r="N76" s="7"/>
      <c r="O76" s="7"/>
      <c r="P76" s="7"/>
      <c r="Q76" s="7"/>
      <c r="R76" s="13"/>
      <c r="S76" s="13"/>
      <c r="T76" s="13"/>
      <c r="U76" s="13"/>
      <c r="V76" s="7"/>
      <c r="W76" s="7"/>
      <c r="X76" s="8" t="str">
        <f>IF(AND(NOT(COUNTIFS(Intervencoes!$A$7:$A$26,A76,Intervencoes!$B$7:$B$26,"&lt;&gt;")=1),COUNTA(B76:W76)=0),"",IF(NOT(COUNTIFS(Intervencoes!$A$7:$A$26,A76,Intervencoes!$B$7:$B$26,"&lt;&gt;")=1),"Rever intervenção sem designação",IF(OR(B76="",C76="",E76="",G76="",L76="",M76="",P76="",Q76="",V76=""),"Faltam dados do relatório",IF(OR(SUM(H76:K76)&lt;=0,SUM(R76:U76)&lt;=0),"Falta dimensão positiva",IF(AND(N76="",O76=""),"Falta prova dos danos",IF(AND(V76&lt;&gt;"Nenhuma",W76=""),"Falta justificação especial",IF(OR(R76&gt;H76,S76&gt;I76,T76&gt;J76,U76&gt;K76),"Rever dimensão e fundamentação","Preenchido; sujeito a análise")))))))</f>
        <v/>
      </c>
    </row>
    <row r="77" spans="1:24" ht="34.950000000000003" customHeight="1">
      <c r="A77" s="8" t="s">
        <v>802</v>
      </c>
      <c r="B77" s="7"/>
      <c r="C77" s="10"/>
      <c r="D77" s="10"/>
      <c r="E77" s="7"/>
      <c r="F77" s="7"/>
      <c r="G77" s="7"/>
      <c r="H77" s="13"/>
      <c r="I77" s="13"/>
      <c r="J77" s="13"/>
      <c r="K77" s="13"/>
      <c r="L77" s="7"/>
      <c r="M77" s="7"/>
      <c r="N77" s="7"/>
      <c r="O77" s="7"/>
      <c r="P77" s="7"/>
      <c r="Q77" s="7"/>
      <c r="R77" s="13"/>
      <c r="S77" s="13"/>
      <c r="T77" s="13"/>
      <c r="U77" s="13"/>
      <c r="V77" s="7"/>
      <c r="W77" s="7"/>
      <c r="X77" s="8" t="str">
        <f>IF(AND(NOT(COUNTIFS(Intervencoes!$A$7:$A$26,A77,Intervencoes!$B$7:$B$26,"&lt;&gt;")=1),COUNTA(B77:W77)=0),"",IF(NOT(COUNTIFS(Intervencoes!$A$7:$A$26,A77,Intervencoes!$B$7:$B$26,"&lt;&gt;")=1),"Rever intervenção sem designação",IF(OR(B77="",C77="",E77="",G77="",L77="",M77="",P77="",Q77="",V77=""),"Faltam dados do relatório",IF(OR(SUM(H77:K77)&lt;=0,SUM(R77:U77)&lt;=0),"Falta dimensão positiva",IF(AND(N77="",O77=""),"Falta prova dos danos",IF(AND(V77&lt;&gt;"Nenhuma",W77=""),"Falta justificação especial",IF(OR(R77&gt;H77,S77&gt;I77,T77&gt;J77,U77&gt;K77),"Rever dimensão e fundamentação","Preenchido; sujeito a análise")))))))</f>
        <v/>
      </c>
    </row>
    <row r="78" spans="1:24" ht="34.950000000000003" customHeight="1">
      <c r="A78" s="8" t="s">
        <v>803</v>
      </c>
      <c r="B78" s="7"/>
      <c r="C78" s="10"/>
      <c r="D78" s="10"/>
      <c r="E78" s="7"/>
      <c r="F78" s="7"/>
      <c r="G78" s="7"/>
      <c r="H78" s="13"/>
      <c r="I78" s="13"/>
      <c r="J78" s="13"/>
      <c r="K78" s="13"/>
      <c r="L78" s="7"/>
      <c r="M78" s="7"/>
      <c r="N78" s="7"/>
      <c r="O78" s="7"/>
      <c r="P78" s="7"/>
      <c r="Q78" s="7"/>
      <c r="R78" s="13"/>
      <c r="S78" s="13"/>
      <c r="T78" s="13"/>
      <c r="U78" s="13"/>
      <c r="V78" s="7"/>
      <c r="W78" s="7"/>
      <c r="X78" s="8" t="str">
        <f>IF(AND(NOT(COUNTIFS(Intervencoes!$A$7:$A$26,A78,Intervencoes!$B$7:$B$26,"&lt;&gt;")=1),COUNTA(B78:W78)=0),"",IF(NOT(COUNTIFS(Intervencoes!$A$7:$A$26,A78,Intervencoes!$B$7:$B$26,"&lt;&gt;")=1),"Rever intervenção sem designação",IF(OR(B78="",C78="",E78="",G78="",L78="",M78="",P78="",Q78="",V78=""),"Faltam dados do relatório",IF(OR(SUM(H78:K78)&lt;=0,SUM(R78:U78)&lt;=0),"Falta dimensão positiva",IF(AND(N78="",O78=""),"Falta prova dos danos",IF(AND(V78&lt;&gt;"Nenhuma",W78=""),"Falta justificação especial",IF(OR(R78&gt;H78,S78&gt;I78,T78&gt;J78,U78&gt;K78),"Rever dimensão e fundamentação","Preenchido; sujeito a análise")))))))</f>
        <v/>
      </c>
    </row>
    <row r="79" spans="1:24" ht="34.950000000000003" customHeight="1">
      <c r="A79" s="8" t="s">
        <v>804</v>
      </c>
      <c r="B79" s="7"/>
      <c r="C79" s="10"/>
      <c r="D79" s="10"/>
      <c r="E79" s="7"/>
      <c r="F79" s="7"/>
      <c r="G79" s="7"/>
      <c r="H79" s="13"/>
      <c r="I79" s="13"/>
      <c r="J79" s="13"/>
      <c r="K79" s="13"/>
      <c r="L79" s="7"/>
      <c r="M79" s="7"/>
      <c r="N79" s="7"/>
      <c r="O79" s="7"/>
      <c r="P79" s="7"/>
      <c r="Q79" s="7"/>
      <c r="R79" s="13"/>
      <c r="S79" s="13"/>
      <c r="T79" s="13"/>
      <c r="U79" s="13"/>
      <c r="V79" s="7"/>
      <c r="W79" s="7"/>
      <c r="X79" s="8" t="str">
        <f>IF(AND(NOT(COUNTIFS(Intervencoes!$A$7:$A$26,A79,Intervencoes!$B$7:$B$26,"&lt;&gt;")=1),COUNTA(B79:W79)=0),"",IF(NOT(COUNTIFS(Intervencoes!$A$7:$A$26,A79,Intervencoes!$B$7:$B$26,"&lt;&gt;")=1),"Rever intervenção sem designação",IF(OR(B79="",C79="",E79="",G79="",L79="",M79="",P79="",Q79="",V79=""),"Faltam dados do relatório",IF(OR(SUM(H79:K79)&lt;=0,SUM(R79:U79)&lt;=0),"Falta dimensão positiva",IF(AND(N79="",O79=""),"Falta prova dos danos",IF(AND(V79&lt;&gt;"Nenhuma",W79=""),"Falta justificação especial",IF(OR(R79&gt;H79,S79&gt;I79,T79&gt;J79,U79&gt;K79),"Rever dimensão e fundamentação","Preenchido; sujeito a análise")))))))</f>
        <v/>
      </c>
    </row>
    <row r="80" spans="1:24" ht="34.950000000000003" customHeight="1">
      <c r="A80" s="8" t="s">
        <v>805</v>
      </c>
      <c r="B80" s="7"/>
      <c r="C80" s="10"/>
      <c r="D80" s="10"/>
      <c r="E80" s="7"/>
      <c r="F80" s="7"/>
      <c r="G80" s="7"/>
      <c r="H80" s="13"/>
      <c r="I80" s="13"/>
      <c r="J80" s="13"/>
      <c r="K80" s="13"/>
      <c r="L80" s="7"/>
      <c r="M80" s="7"/>
      <c r="N80" s="7"/>
      <c r="O80" s="7"/>
      <c r="P80" s="7"/>
      <c r="Q80" s="7"/>
      <c r="R80" s="13"/>
      <c r="S80" s="13"/>
      <c r="T80" s="13"/>
      <c r="U80" s="13"/>
      <c r="V80" s="7"/>
      <c r="W80" s="7"/>
      <c r="X80" s="8" t="str">
        <f>IF(AND(NOT(COUNTIFS(Intervencoes!$A$7:$A$26,A80,Intervencoes!$B$7:$B$26,"&lt;&gt;")=1),COUNTA(B80:W80)=0),"",IF(NOT(COUNTIFS(Intervencoes!$A$7:$A$26,A80,Intervencoes!$B$7:$B$26,"&lt;&gt;")=1),"Rever intervenção sem designação",IF(OR(B80="",C80="",E80="",G80="",L80="",M80="",P80="",Q80="",V80=""),"Faltam dados do relatório",IF(OR(SUM(H80:K80)&lt;=0,SUM(R80:U80)&lt;=0),"Falta dimensão positiva",IF(AND(N80="",O80=""),"Falta prova dos danos",IF(AND(V80&lt;&gt;"Nenhuma",W80=""),"Falta justificação especial",IF(OR(R80&gt;H80,S80&gt;I80,T80&gt;J80,U80&gt;K80),"Rever dimensão e fundamentação","Preenchido; sujeito a análise")))))))</f>
        <v/>
      </c>
    </row>
    <row r="81" spans="1:24" ht="34.950000000000003" customHeight="1">
      <c r="A81" s="8" t="s">
        <v>806</v>
      </c>
      <c r="B81" s="7"/>
      <c r="C81" s="10"/>
      <c r="D81" s="10"/>
      <c r="E81" s="7"/>
      <c r="F81" s="7"/>
      <c r="G81" s="7"/>
      <c r="H81" s="13"/>
      <c r="I81" s="13"/>
      <c r="J81" s="13"/>
      <c r="K81" s="13"/>
      <c r="L81" s="7"/>
      <c r="M81" s="7"/>
      <c r="N81" s="7"/>
      <c r="O81" s="7"/>
      <c r="P81" s="7"/>
      <c r="Q81" s="7"/>
      <c r="R81" s="13"/>
      <c r="S81" s="13"/>
      <c r="T81" s="13"/>
      <c r="U81" s="13"/>
      <c r="V81" s="7"/>
      <c r="W81" s="7"/>
      <c r="X81" s="8" t="str">
        <f>IF(AND(NOT(COUNTIFS(Intervencoes!$A$7:$A$26,A81,Intervencoes!$B$7:$B$26,"&lt;&gt;")=1),COUNTA(B81:W81)=0),"",IF(NOT(COUNTIFS(Intervencoes!$A$7:$A$26,A81,Intervencoes!$B$7:$B$26,"&lt;&gt;")=1),"Rever intervenção sem designação",IF(OR(B81="",C81="",E81="",G81="",L81="",M81="",P81="",Q81="",V81=""),"Faltam dados do relatório",IF(OR(SUM(H81:K81)&lt;=0,SUM(R81:U81)&lt;=0),"Falta dimensão positiva",IF(AND(N81="",O81=""),"Falta prova dos danos",IF(AND(V81&lt;&gt;"Nenhuma",W81=""),"Falta justificação especial",IF(OR(R81&gt;H81,S81&gt;I81,T81&gt;J81,U81&gt;K81),"Rever dimensão e fundamentação","Preenchido; sujeito a análise")))))))</f>
        <v/>
      </c>
    </row>
    <row r="82" spans="1:24" ht="34.950000000000003" customHeight="1">
      <c r="A82" s="8" t="s">
        <v>807</v>
      </c>
      <c r="B82" s="7"/>
      <c r="C82" s="10"/>
      <c r="D82" s="10"/>
      <c r="E82" s="7"/>
      <c r="F82" s="7"/>
      <c r="G82" s="7"/>
      <c r="H82" s="13"/>
      <c r="I82" s="13"/>
      <c r="J82" s="13"/>
      <c r="K82" s="13"/>
      <c r="L82" s="7"/>
      <c r="M82" s="7"/>
      <c r="N82" s="7"/>
      <c r="O82" s="7"/>
      <c r="P82" s="7"/>
      <c r="Q82" s="7"/>
      <c r="R82" s="13"/>
      <c r="S82" s="13"/>
      <c r="T82" s="13"/>
      <c r="U82" s="13"/>
      <c r="V82" s="7"/>
      <c r="W82" s="7"/>
      <c r="X82" s="8" t="str">
        <f>IF(AND(NOT(COUNTIFS(Intervencoes!$A$7:$A$26,A82,Intervencoes!$B$7:$B$26,"&lt;&gt;")=1),COUNTA(B82:W82)=0),"",IF(NOT(COUNTIFS(Intervencoes!$A$7:$A$26,A82,Intervencoes!$B$7:$B$26,"&lt;&gt;")=1),"Rever intervenção sem designação",IF(OR(B82="",C82="",E82="",G82="",L82="",M82="",P82="",Q82="",V82=""),"Faltam dados do relatório",IF(OR(SUM(H82:K82)&lt;=0,SUM(R82:U82)&lt;=0),"Falta dimensão positiva",IF(AND(N82="",O82=""),"Falta prova dos danos",IF(AND(V82&lt;&gt;"Nenhuma",W82=""),"Falta justificação especial",IF(OR(R82&gt;H82,S82&gt;I82,T82&gt;J82,U82&gt;K82),"Rever dimensão e fundamentação","Preenchido; sujeito a análise")))))))</f>
        <v/>
      </c>
    </row>
    <row r="83" spans="1:24" ht="34.950000000000003" customHeight="1">
      <c r="A83" s="8" t="s">
        <v>808</v>
      </c>
      <c r="B83" s="7"/>
      <c r="C83" s="10"/>
      <c r="D83" s="10"/>
      <c r="E83" s="7"/>
      <c r="F83" s="7"/>
      <c r="G83" s="7"/>
      <c r="H83" s="13"/>
      <c r="I83" s="13"/>
      <c r="J83" s="13"/>
      <c r="K83" s="13"/>
      <c r="L83" s="7"/>
      <c r="M83" s="7"/>
      <c r="N83" s="7"/>
      <c r="O83" s="7"/>
      <c r="P83" s="7"/>
      <c r="Q83" s="7"/>
      <c r="R83" s="13"/>
      <c r="S83" s="13"/>
      <c r="T83" s="13"/>
      <c r="U83" s="13"/>
      <c r="V83" s="7"/>
      <c r="W83" s="7"/>
      <c r="X83" s="8" t="str">
        <f>IF(AND(NOT(COUNTIFS(Intervencoes!$A$7:$A$26,A83,Intervencoes!$B$7:$B$26,"&lt;&gt;")=1),COUNTA(B83:W83)=0),"",IF(NOT(COUNTIFS(Intervencoes!$A$7:$A$26,A83,Intervencoes!$B$7:$B$26,"&lt;&gt;")=1),"Rever intervenção sem designação",IF(OR(B83="",C83="",E83="",G83="",L83="",M83="",P83="",Q83="",V83=""),"Faltam dados do relatório",IF(OR(SUM(H83:K83)&lt;=0,SUM(R83:U83)&lt;=0),"Falta dimensão positiva",IF(AND(N83="",O83=""),"Falta prova dos danos",IF(AND(V83&lt;&gt;"Nenhuma",W83=""),"Falta justificação especial",IF(OR(R83&gt;H83,S83&gt;I83,T83&gt;J83,U83&gt;K83),"Rever dimensão e fundamentação","Preenchido; sujeito a análise")))))))</f>
        <v/>
      </c>
    </row>
    <row r="84" spans="1:24" ht="34.950000000000003" customHeight="1">
      <c r="A84" s="8" t="s">
        <v>809</v>
      </c>
      <c r="B84" s="7"/>
      <c r="C84" s="10"/>
      <c r="D84" s="10"/>
      <c r="E84" s="7"/>
      <c r="F84" s="7"/>
      <c r="G84" s="7"/>
      <c r="H84" s="13"/>
      <c r="I84" s="13"/>
      <c r="J84" s="13"/>
      <c r="K84" s="13"/>
      <c r="L84" s="7"/>
      <c r="M84" s="7"/>
      <c r="N84" s="7"/>
      <c r="O84" s="7"/>
      <c r="P84" s="7"/>
      <c r="Q84" s="7"/>
      <c r="R84" s="13"/>
      <c r="S84" s="13"/>
      <c r="T84" s="13"/>
      <c r="U84" s="13"/>
      <c r="V84" s="7"/>
      <c r="W84" s="7"/>
      <c r="X84" s="8" t="str">
        <f>IF(AND(NOT(COUNTIFS(Intervencoes!$A$7:$A$26,A84,Intervencoes!$B$7:$B$26,"&lt;&gt;")=1),COUNTA(B84:W84)=0),"",IF(NOT(COUNTIFS(Intervencoes!$A$7:$A$26,A84,Intervencoes!$B$7:$B$26,"&lt;&gt;")=1),"Rever intervenção sem designação",IF(OR(B84="",C84="",E84="",G84="",L84="",M84="",P84="",Q84="",V84=""),"Faltam dados do relatório",IF(OR(SUM(H84:K84)&lt;=0,SUM(R84:U84)&lt;=0),"Falta dimensão positiva",IF(AND(N84="",O84=""),"Falta prova dos danos",IF(AND(V84&lt;&gt;"Nenhuma",W84=""),"Falta justificação especial",IF(OR(R84&gt;H84,S84&gt;I84,T84&gt;J84,U84&gt;K84),"Rever dimensão e fundamentação","Preenchido; sujeito a análise")))))))</f>
        <v/>
      </c>
    </row>
    <row r="85" spans="1:24" ht="34.950000000000003" customHeight="1">
      <c r="A85" s="8" t="s">
        <v>810</v>
      </c>
      <c r="B85" s="7"/>
      <c r="C85" s="10"/>
      <c r="D85" s="10"/>
      <c r="E85" s="7"/>
      <c r="F85" s="7"/>
      <c r="G85" s="7"/>
      <c r="H85" s="13"/>
      <c r="I85" s="13"/>
      <c r="J85" s="13"/>
      <c r="K85" s="13"/>
      <c r="L85" s="7"/>
      <c r="M85" s="7"/>
      <c r="N85" s="7"/>
      <c r="O85" s="7"/>
      <c r="P85" s="7"/>
      <c r="Q85" s="7"/>
      <c r="R85" s="13"/>
      <c r="S85" s="13"/>
      <c r="T85" s="13"/>
      <c r="U85" s="13"/>
      <c r="V85" s="7"/>
      <c r="W85" s="7"/>
      <c r="X85" s="8" t="str">
        <f>IF(AND(NOT(COUNTIFS(Intervencoes!$A$7:$A$26,A85,Intervencoes!$B$7:$B$26,"&lt;&gt;")=1),COUNTA(B85:W85)=0),"",IF(NOT(COUNTIFS(Intervencoes!$A$7:$A$26,A85,Intervencoes!$B$7:$B$26,"&lt;&gt;")=1),"Rever intervenção sem designação",IF(OR(B85="",C85="",E85="",G85="",L85="",M85="",P85="",Q85="",V85=""),"Faltam dados do relatório",IF(OR(SUM(H85:K85)&lt;=0,SUM(R85:U85)&lt;=0),"Falta dimensão positiva",IF(AND(N85="",O85=""),"Falta prova dos danos",IF(AND(V85&lt;&gt;"Nenhuma",W85=""),"Falta justificação especial",IF(OR(R85&gt;H85,S85&gt;I85,T85&gt;J85,U85&gt;K85),"Rever dimensão e fundamentação","Preenchido; sujeito a análise")))))))</f>
        <v/>
      </c>
    </row>
    <row r="86" spans="1:24" ht="34.950000000000003" customHeight="1">
      <c r="A86" s="8" t="s">
        <v>811</v>
      </c>
      <c r="B86" s="7"/>
      <c r="C86" s="10"/>
      <c r="D86" s="10"/>
      <c r="E86" s="7"/>
      <c r="F86" s="7"/>
      <c r="G86" s="7"/>
      <c r="H86" s="13"/>
      <c r="I86" s="13"/>
      <c r="J86" s="13"/>
      <c r="K86" s="13"/>
      <c r="L86" s="7"/>
      <c r="M86" s="7"/>
      <c r="N86" s="7"/>
      <c r="O86" s="7"/>
      <c r="P86" s="7"/>
      <c r="Q86" s="7"/>
      <c r="R86" s="13"/>
      <c r="S86" s="13"/>
      <c r="T86" s="13"/>
      <c r="U86" s="13"/>
      <c r="V86" s="7"/>
      <c r="W86" s="7"/>
      <c r="X86" s="8" t="str">
        <f>IF(AND(NOT(COUNTIFS(Intervencoes!$A$7:$A$26,A86,Intervencoes!$B$7:$B$26,"&lt;&gt;")=1),COUNTA(B86:W86)=0),"",IF(NOT(COUNTIFS(Intervencoes!$A$7:$A$26,A86,Intervencoes!$B$7:$B$26,"&lt;&gt;")=1),"Rever intervenção sem designação",IF(OR(B86="",C86="",E86="",G86="",L86="",M86="",P86="",Q86="",V86=""),"Faltam dados do relatório",IF(OR(SUM(H86:K86)&lt;=0,SUM(R86:U86)&lt;=0),"Falta dimensão positiva",IF(AND(N86="",O86=""),"Falta prova dos danos",IF(AND(V86&lt;&gt;"Nenhuma",W86=""),"Falta justificação especial",IF(OR(R86&gt;H86,S86&gt;I86,T86&gt;J86,U86&gt;K86),"Rever dimensão e fundamentação","Preenchido; sujeito a análise")))))))</f>
        <v/>
      </c>
    </row>
    <row r="87" spans="1:24" ht="34.950000000000003" customHeight="1">
      <c r="A87" s="8" t="s">
        <v>812</v>
      </c>
      <c r="B87" s="7"/>
      <c r="C87" s="10"/>
      <c r="D87" s="10"/>
      <c r="E87" s="7"/>
      <c r="F87" s="7"/>
      <c r="G87" s="7"/>
      <c r="H87" s="13"/>
      <c r="I87" s="13"/>
      <c r="J87" s="13"/>
      <c r="K87" s="13"/>
      <c r="L87" s="7"/>
      <c r="M87" s="7"/>
      <c r="N87" s="7"/>
      <c r="O87" s="7"/>
      <c r="P87" s="7"/>
      <c r="Q87" s="7"/>
      <c r="R87" s="13"/>
      <c r="S87" s="13"/>
      <c r="T87" s="13"/>
      <c r="U87" s="13"/>
      <c r="V87" s="7"/>
      <c r="W87" s="7"/>
      <c r="X87" s="8" t="str">
        <f>IF(AND(NOT(COUNTIFS(Intervencoes!$A$7:$A$26,A87,Intervencoes!$B$7:$B$26,"&lt;&gt;")=1),COUNTA(B87:W87)=0),"",IF(NOT(COUNTIFS(Intervencoes!$A$7:$A$26,A87,Intervencoes!$B$7:$B$26,"&lt;&gt;")=1),"Rever intervenção sem designação",IF(OR(B87="",C87="",E87="",G87="",L87="",M87="",P87="",Q87="",V87=""),"Faltam dados do relatório",IF(OR(SUM(H87:K87)&lt;=0,SUM(R87:U87)&lt;=0),"Falta dimensão positiva",IF(AND(N87="",O87=""),"Falta prova dos danos",IF(AND(V87&lt;&gt;"Nenhuma",W87=""),"Falta justificação especial",IF(OR(R87&gt;H87,S87&gt;I87,T87&gt;J87,U87&gt;K87),"Rever dimensão e fundamentação","Preenchido; sujeito a análise")))))))</f>
        <v/>
      </c>
    </row>
    <row r="88" spans="1:24" ht="34.950000000000003" customHeight="1">
      <c r="A88" s="8" t="s">
        <v>813</v>
      </c>
      <c r="B88" s="7"/>
      <c r="C88" s="10"/>
      <c r="D88" s="10"/>
      <c r="E88" s="7"/>
      <c r="F88" s="7"/>
      <c r="G88" s="7"/>
      <c r="H88" s="13"/>
      <c r="I88" s="13"/>
      <c r="J88" s="13"/>
      <c r="K88" s="13"/>
      <c r="L88" s="7"/>
      <c r="M88" s="7"/>
      <c r="N88" s="7"/>
      <c r="O88" s="7"/>
      <c r="P88" s="7"/>
      <c r="Q88" s="7"/>
      <c r="R88" s="13"/>
      <c r="S88" s="13"/>
      <c r="T88" s="13"/>
      <c r="U88" s="13"/>
      <c r="V88" s="7"/>
      <c r="W88" s="7"/>
      <c r="X88" s="8" t="str">
        <f>IF(AND(NOT(COUNTIFS(Intervencoes!$A$7:$A$26,A88,Intervencoes!$B$7:$B$26,"&lt;&gt;")=1),COUNTA(B88:W88)=0),"",IF(NOT(COUNTIFS(Intervencoes!$A$7:$A$26,A88,Intervencoes!$B$7:$B$26,"&lt;&gt;")=1),"Rever intervenção sem designação",IF(OR(B88="",C88="",E88="",G88="",L88="",M88="",P88="",Q88="",V88=""),"Faltam dados do relatório",IF(OR(SUM(H88:K88)&lt;=0,SUM(R88:U88)&lt;=0),"Falta dimensão positiva",IF(AND(N88="",O88=""),"Falta prova dos danos",IF(AND(V88&lt;&gt;"Nenhuma",W88=""),"Falta justificação especial",IF(OR(R88&gt;H88,S88&gt;I88,T88&gt;J88,U88&gt;K88),"Rever dimensão e fundamentação","Preenchido; sujeito a análise")))))))</f>
        <v/>
      </c>
    </row>
    <row r="89" spans="1:24" ht="34.950000000000003" customHeight="1">
      <c r="A89" s="8" t="s">
        <v>814</v>
      </c>
      <c r="B89" s="7"/>
      <c r="C89" s="10"/>
      <c r="D89" s="10"/>
      <c r="E89" s="7"/>
      <c r="F89" s="7"/>
      <c r="G89" s="7"/>
      <c r="H89" s="13"/>
      <c r="I89" s="13"/>
      <c r="J89" s="13"/>
      <c r="K89" s="13"/>
      <c r="L89" s="7"/>
      <c r="M89" s="7"/>
      <c r="N89" s="7"/>
      <c r="O89" s="7"/>
      <c r="P89" s="7"/>
      <c r="Q89" s="7"/>
      <c r="R89" s="13"/>
      <c r="S89" s="13"/>
      <c r="T89" s="13"/>
      <c r="U89" s="13"/>
      <c r="V89" s="7"/>
      <c r="W89" s="7"/>
      <c r="X89" s="8" t="str">
        <f>IF(AND(NOT(COUNTIFS(Intervencoes!$A$7:$A$26,A89,Intervencoes!$B$7:$B$26,"&lt;&gt;")=1),COUNTA(B89:W89)=0),"",IF(NOT(COUNTIFS(Intervencoes!$A$7:$A$26,A89,Intervencoes!$B$7:$B$26,"&lt;&gt;")=1),"Rever intervenção sem designação",IF(OR(B89="",C89="",E89="",G89="",L89="",M89="",P89="",Q89="",V89=""),"Faltam dados do relatório",IF(OR(SUM(H89:K89)&lt;=0,SUM(R89:U89)&lt;=0),"Falta dimensão positiva",IF(AND(N89="",O89=""),"Falta prova dos danos",IF(AND(V89&lt;&gt;"Nenhuma",W89=""),"Falta justificação especial",IF(OR(R89&gt;H89,S89&gt;I89,T89&gt;J89,U89&gt;K89),"Rever dimensão e fundamentação","Preenchido; sujeito a análise")))))))</f>
        <v/>
      </c>
    </row>
    <row r="90" spans="1:24" ht="34.950000000000003" customHeight="1">
      <c r="A90" s="8" t="s">
        <v>815</v>
      </c>
      <c r="B90" s="7"/>
      <c r="C90" s="10"/>
      <c r="D90" s="10"/>
      <c r="E90" s="7"/>
      <c r="F90" s="7"/>
      <c r="G90" s="7"/>
      <c r="H90" s="13"/>
      <c r="I90" s="13"/>
      <c r="J90" s="13"/>
      <c r="K90" s="13"/>
      <c r="L90" s="7"/>
      <c r="M90" s="7"/>
      <c r="N90" s="7"/>
      <c r="O90" s="7"/>
      <c r="P90" s="7"/>
      <c r="Q90" s="7"/>
      <c r="R90" s="13"/>
      <c r="S90" s="13"/>
      <c r="T90" s="13"/>
      <c r="U90" s="13"/>
      <c r="V90" s="7"/>
      <c r="W90" s="7"/>
      <c r="X90" s="8" t="str">
        <f>IF(AND(NOT(COUNTIFS(Intervencoes!$A$7:$A$26,A90,Intervencoes!$B$7:$B$26,"&lt;&gt;")=1),COUNTA(B90:W90)=0),"",IF(NOT(COUNTIFS(Intervencoes!$A$7:$A$26,A90,Intervencoes!$B$7:$B$26,"&lt;&gt;")=1),"Rever intervenção sem designação",IF(OR(B90="",C90="",E90="",G90="",L90="",M90="",P90="",Q90="",V90=""),"Faltam dados do relatório",IF(OR(SUM(H90:K90)&lt;=0,SUM(R90:U90)&lt;=0),"Falta dimensão positiva",IF(AND(N90="",O90=""),"Falta prova dos danos",IF(AND(V90&lt;&gt;"Nenhuma",W90=""),"Falta justificação especial",IF(OR(R90&gt;H90,S90&gt;I90,T90&gt;J90,U90&gt;K90),"Rever dimensão e fundamentação","Preenchido; sujeito a análise")))))))</f>
        <v/>
      </c>
    </row>
    <row r="91" spans="1:24" ht="34.950000000000003" customHeight="1">
      <c r="A91" s="8" t="s">
        <v>816</v>
      </c>
      <c r="B91" s="7"/>
      <c r="C91" s="10"/>
      <c r="D91" s="10"/>
      <c r="E91" s="7"/>
      <c r="F91" s="7"/>
      <c r="G91" s="7"/>
      <c r="H91" s="13"/>
      <c r="I91" s="13"/>
      <c r="J91" s="13"/>
      <c r="K91" s="13"/>
      <c r="L91" s="7"/>
      <c r="M91" s="7"/>
      <c r="N91" s="7"/>
      <c r="O91" s="7"/>
      <c r="P91" s="7"/>
      <c r="Q91" s="7"/>
      <c r="R91" s="13"/>
      <c r="S91" s="13"/>
      <c r="T91" s="13"/>
      <c r="U91" s="13"/>
      <c r="V91" s="7"/>
      <c r="W91" s="7"/>
      <c r="X91" s="8" t="str">
        <f>IF(AND(NOT(COUNTIFS(Intervencoes!$A$7:$A$26,A91,Intervencoes!$B$7:$B$26,"&lt;&gt;")=1),COUNTA(B91:W91)=0),"",IF(NOT(COUNTIFS(Intervencoes!$A$7:$A$26,A91,Intervencoes!$B$7:$B$26,"&lt;&gt;")=1),"Rever intervenção sem designação",IF(OR(B91="",C91="",E91="",G91="",L91="",M91="",P91="",Q91="",V91=""),"Faltam dados do relatório",IF(OR(SUM(H91:K91)&lt;=0,SUM(R91:U91)&lt;=0),"Falta dimensão positiva",IF(AND(N91="",O91=""),"Falta prova dos danos",IF(AND(V91&lt;&gt;"Nenhuma",W91=""),"Falta justificação especial",IF(OR(R91&gt;H91,S91&gt;I91,T91&gt;J91,U91&gt;K91),"Rever dimensão e fundamentação","Preenchido; sujeito a análise")))))))</f>
        <v/>
      </c>
    </row>
    <row r="92" spans="1:24" ht="34.950000000000003" customHeight="1">
      <c r="A92" s="8" t="s">
        <v>817</v>
      </c>
      <c r="B92" s="7"/>
      <c r="C92" s="10"/>
      <c r="D92" s="10"/>
      <c r="E92" s="7"/>
      <c r="F92" s="7"/>
      <c r="G92" s="7"/>
      <c r="H92" s="13"/>
      <c r="I92" s="13"/>
      <c r="J92" s="13"/>
      <c r="K92" s="13"/>
      <c r="L92" s="7"/>
      <c r="M92" s="7"/>
      <c r="N92" s="7"/>
      <c r="O92" s="7"/>
      <c r="P92" s="7"/>
      <c r="Q92" s="7"/>
      <c r="R92" s="13"/>
      <c r="S92" s="13"/>
      <c r="T92" s="13"/>
      <c r="U92" s="13"/>
      <c r="V92" s="7"/>
      <c r="W92" s="7"/>
      <c r="X92" s="8" t="str">
        <f>IF(AND(NOT(COUNTIFS(Intervencoes!$A$7:$A$26,A92,Intervencoes!$B$7:$B$26,"&lt;&gt;")=1),COUNTA(B92:W92)=0),"",IF(NOT(COUNTIFS(Intervencoes!$A$7:$A$26,A92,Intervencoes!$B$7:$B$26,"&lt;&gt;")=1),"Rever intervenção sem designação",IF(OR(B92="",C92="",E92="",G92="",L92="",M92="",P92="",Q92="",V92=""),"Faltam dados do relatório",IF(OR(SUM(H92:K92)&lt;=0,SUM(R92:U92)&lt;=0),"Falta dimensão positiva",IF(AND(N92="",O92=""),"Falta prova dos danos",IF(AND(V92&lt;&gt;"Nenhuma",W92=""),"Falta justificação especial",IF(OR(R92&gt;H92,S92&gt;I92,T92&gt;J92,U92&gt;K92),"Rever dimensão e fundamentação","Preenchido; sujeito a análise")))))))</f>
        <v/>
      </c>
    </row>
    <row r="93" spans="1:24" ht="34.950000000000003" customHeight="1">
      <c r="A93" s="8" t="s">
        <v>818</v>
      </c>
      <c r="B93" s="7"/>
      <c r="C93" s="10"/>
      <c r="D93" s="10"/>
      <c r="E93" s="7"/>
      <c r="F93" s="7"/>
      <c r="G93" s="7"/>
      <c r="H93" s="13"/>
      <c r="I93" s="13"/>
      <c r="J93" s="13"/>
      <c r="K93" s="13"/>
      <c r="L93" s="7"/>
      <c r="M93" s="7"/>
      <c r="N93" s="7"/>
      <c r="O93" s="7"/>
      <c r="P93" s="7"/>
      <c r="Q93" s="7"/>
      <c r="R93" s="13"/>
      <c r="S93" s="13"/>
      <c r="T93" s="13"/>
      <c r="U93" s="13"/>
      <c r="V93" s="7"/>
      <c r="W93" s="7"/>
      <c r="X93" s="8" t="str">
        <f>IF(AND(NOT(COUNTIFS(Intervencoes!$A$7:$A$26,A93,Intervencoes!$B$7:$B$26,"&lt;&gt;")=1),COUNTA(B93:W93)=0),"",IF(NOT(COUNTIFS(Intervencoes!$A$7:$A$26,A93,Intervencoes!$B$7:$B$26,"&lt;&gt;")=1),"Rever intervenção sem designação",IF(OR(B93="",C93="",E93="",G93="",L93="",M93="",P93="",Q93="",V93=""),"Faltam dados do relatório",IF(OR(SUM(H93:K93)&lt;=0,SUM(R93:U93)&lt;=0),"Falta dimensão positiva",IF(AND(N93="",O93=""),"Falta prova dos danos",IF(AND(V93&lt;&gt;"Nenhuma",W93=""),"Falta justificação especial",IF(OR(R93&gt;H93,S93&gt;I93,T93&gt;J93,U93&gt;K93),"Rever dimensão e fundamentação","Preenchido; sujeito a análise")))))))</f>
        <v/>
      </c>
    </row>
    <row r="94" spans="1:24" ht="34.950000000000003" customHeight="1">
      <c r="A94" s="8" t="s">
        <v>819</v>
      </c>
      <c r="B94" s="7"/>
      <c r="C94" s="10"/>
      <c r="D94" s="10"/>
      <c r="E94" s="7"/>
      <c r="F94" s="7"/>
      <c r="G94" s="7"/>
      <c r="H94" s="13"/>
      <c r="I94" s="13"/>
      <c r="J94" s="13"/>
      <c r="K94" s="13"/>
      <c r="L94" s="7"/>
      <c r="M94" s="7"/>
      <c r="N94" s="7"/>
      <c r="O94" s="7"/>
      <c r="P94" s="7"/>
      <c r="Q94" s="7"/>
      <c r="R94" s="13"/>
      <c r="S94" s="13"/>
      <c r="T94" s="13"/>
      <c r="U94" s="13"/>
      <c r="V94" s="7"/>
      <c r="W94" s="7"/>
      <c r="X94" s="8" t="str">
        <f>IF(AND(NOT(COUNTIFS(Intervencoes!$A$7:$A$26,A94,Intervencoes!$B$7:$B$26,"&lt;&gt;")=1),COUNTA(B94:W94)=0),"",IF(NOT(COUNTIFS(Intervencoes!$A$7:$A$26,A94,Intervencoes!$B$7:$B$26,"&lt;&gt;")=1),"Rever intervenção sem designação",IF(OR(B94="",C94="",E94="",G94="",L94="",M94="",P94="",Q94="",V94=""),"Faltam dados do relatório",IF(OR(SUM(H94:K94)&lt;=0,SUM(R94:U94)&lt;=0),"Falta dimensão positiva",IF(AND(N94="",O94=""),"Falta prova dos danos",IF(AND(V94&lt;&gt;"Nenhuma",W94=""),"Falta justificação especial",IF(OR(R94&gt;H94,S94&gt;I94,T94&gt;J94,U94&gt;K94),"Rever dimensão e fundamentação","Preenchido; sujeito a análise")))))))</f>
        <v/>
      </c>
    </row>
    <row r="95" spans="1:24" ht="34.950000000000003" customHeight="1">
      <c r="A95" s="8" t="s">
        <v>820</v>
      </c>
      <c r="B95" s="7"/>
      <c r="C95" s="10"/>
      <c r="D95" s="10"/>
      <c r="E95" s="7"/>
      <c r="F95" s="7"/>
      <c r="G95" s="7"/>
      <c r="H95" s="13"/>
      <c r="I95" s="13"/>
      <c r="J95" s="13"/>
      <c r="K95" s="13"/>
      <c r="L95" s="7"/>
      <c r="M95" s="7"/>
      <c r="N95" s="7"/>
      <c r="O95" s="7"/>
      <c r="P95" s="7"/>
      <c r="Q95" s="7"/>
      <c r="R95" s="13"/>
      <c r="S95" s="13"/>
      <c r="T95" s="13"/>
      <c r="U95" s="13"/>
      <c r="V95" s="7"/>
      <c r="W95" s="7"/>
      <c r="X95" s="8" t="str">
        <f>IF(AND(NOT(COUNTIFS(Intervencoes!$A$7:$A$26,A95,Intervencoes!$B$7:$B$26,"&lt;&gt;")=1),COUNTA(B95:W95)=0),"",IF(NOT(COUNTIFS(Intervencoes!$A$7:$A$26,A95,Intervencoes!$B$7:$B$26,"&lt;&gt;")=1),"Rever intervenção sem designação",IF(OR(B95="",C95="",E95="",G95="",L95="",M95="",P95="",Q95="",V95=""),"Faltam dados do relatório",IF(OR(SUM(H95:K95)&lt;=0,SUM(R95:U95)&lt;=0),"Falta dimensão positiva",IF(AND(N95="",O95=""),"Falta prova dos danos",IF(AND(V95&lt;&gt;"Nenhuma",W95=""),"Falta justificação especial",IF(OR(R95&gt;H95,S95&gt;I95,T95&gt;J95,U95&gt;K95),"Rever dimensão e fundamentação","Preenchido; sujeito a análise")))))))</f>
        <v/>
      </c>
    </row>
    <row r="96" spans="1:24" ht="34.950000000000003" customHeight="1">
      <c r="A96" s="8" t="s">
        <v>821</v>
      </c>
      <c r="B96" s="7"/>
      <c r="C96" s="10"/>
      <c r="D96" s="10"/>
      <c r="E96" s="7"/>
      <c r="F96" s="7"/>
      <c r="G96" s="7"/>
      <c r="H96" s="13"/>
      <c r="I96" s="13"/>
      <c r="J96" s="13"/>
      <c r="K96" s="13"/>
      <c r="L96" s="7"/>
      <c r="M96" s="7"/>
      <c r="N96" s="7"/>
      <c r="O96" s="7"/>
      <c r="P96" s="7"/>
      <c r="Q96" s="7"/>
      <c r="R96" s="13"/>
      <c r="S96" s="13"/>
      <c r="T96" s="13"/>
      <c r="U96" s="13"/>
      <c r="V96" s="7"/>
      <c r="W96" s="7"/>
      <c r="X96" s="8" t="str">
        <f>IF(AND(NOT(COUNTIFS(Intervencoes!$A$7:$A$26,A96,Intervencoes!$B$7:$B$26,"&lt;&gt;")=1),COUNTA(B96:W96)=0),"",IF(NOT(COUNTIFS(Intervencoes!$A$7:$A$26,A96,Intervencoes!$B$7:$B$26,"&lt;&gt;")=1),"Rever intervenção sem designação",IF(OR(B96="",C96="",E96="",G96="",L96="",M96="",P96="",Q96="",V96=""),"Faltam dados do relatório",IF(OR(SUM(H96:K96)&lt;=0,SUM(R96:U96)&lt;=0),"Falta dimensão positiva",IF(AND(N96="",O96=""),"Falta prova dos danos",IF(AND(V96&lt;&gt;"Nenhuma",W96=""),"Falta justificação especial",IF(OR(R96&gt;H96,S96&gt;I96,T96&gt;J96,U96&gt;K96),"Rever dimensão e fundamentação","Preenchido; sujeito a análise")))))))</f>
        <v/>
      </c>
    </row>
    <row r="97" spans="1:24" ht="34.950000000000003" customHeight="1">
      <c r="A97" s="8" t="s">
        <v>822</v>
      </c>
      <c r="B97" s="7"/>
      <c r="C97" s="10"/>
      <c r="D97" s="10"/>
      <c r="E97" s="7"/>
      <c r="F97" s="7"/>
      <c r="G97" s="7"/>
      <c r="H97" s="13"/>
      <c r="I97" s="13"/>
      <c r="J97" s="13"/>
      <c r="K97" s="13"/>
      <c r="L97" s="7"/>
      <c r="M97" s="7"/>
      <c r="N97" s="7"/>
      <c r="O97" s="7"/>
      <c r="P97" s="7"/>
      <c r="Q97" s="7"/>
      <c r="R97" s="13"/>
      <c r="S97" s="13"/>
      <c r="T97" s="13"/>
      <c r="U97" s="13"/>
      <c r="V97" s="7"/>
      <c r="W97" s="7"/>
      <c r="X97" s="8" t="str">
        <f>IF(AND(NOT(COUNTIFS(Intervencoes!$A$7:$A$26,A97,Intervencoes!$B$7:$B$26,"&lt;&gt;")=1),COUNTA(B97:W97)=0),"",IF(NOT(COUNTIFS(Intervencoes!$A$7:$A$26,A97,Intervencoes!$B$7:$B$26,"&lt;&gt;")=1),"Rever intervenção sem designação",IF(OR(B97="",C97="",E97="",G97="",L97="",M97="",P97="",Q97="",V97=""),"Faltam dados do relatório",IF(OR(SUM(H97:K97)&lt;=0,SUM(R97:U97)&lt;=0),"Falta dimensão positiva",IF(AND(N97="",O97=""),"Falta prova dos danos",IF(AND(V97&lt;&gt;"Nenhuma",W97=""),"Falta justificação especial",IF(OR(R97&gt;H97,S97&gt;I97,T97&gt;J97,U97&gt;K97),"Rever dimensão e fundamentação","Preenchido; sujeito a análise")))))))</f>
        <v/>
      </c>
    </row>
    <row r="98" spans="1:24" ht="34.950000000000003" customHeight="1">
      <c r="A98" s="8" t="s">
        <v>823</v>
      </c>
      <c r="B98" s="7"/>
      <c r="C98" s="10"/>
      <c r="D98" s="10"/>
      <c r="E98" s="7"/>
      <c r="F98" s="7"/>
      <c r="G98" s="7"/>
      <c r="H98" s="13"/>
      <c r="I98" s="13"/>
      <c r="J98" s="13"/>
      <c r="K98" s="13"/>
      <c r="L98" s="7"/>
      <c r="M98" s="7"/>
      <c r="N98" s="7"/>
      <c r="O98" s="7"/>
      <c r="P98" s="7"/>
      <c r="Q98" s="7"/>
      <c r="R98" s="13"/>
      <c r="S98" s="13"/>
      <c r="T98" s="13"/>
      <c r="U98" s="13"/>
      <c r="V98" s="7"/>
      <c r="W98" s="7"/>
      <c r="X98" s="8" t="str">
        <f>IF(AND(NOT(COUNTIFS(Intervencoes!$A$7:$A$26,A98,Intervencoes!$B$7:$B$26,"&lt;&gt;")=1),COUNTA(B98:W98)=0),"",IF(NOT(COUNTIFS(Intervencoes!$A$7:$A$26,A98,Intervencoes!$B$7:$B$26,"&lt;&gt;")=1),"Rever intervenção sem designação",IF(OR(B98="",C98="",E98="",G98="",L98="",M98="",P98="",Q98="",V98=""),"Faltam dados do relatório",IF(OR(SUM(H98:K98)&lt;=0,SUM(R98:U98)&lt;=0),"Falta dimensão positiva",IF(AND(N98="",O98=""),"Falta prova dos danos",IF(AND(V98&lt;&gt;"Nenhuma",W98=""),"Falta justificação especial",IF(OR(R98&gt;H98,S98&gt;I98,T98&gt;J98,U98&gt;K98),"Rever dimensão e fundamentação","Preenchido; sujeito a análise")))))))</f>
        <v/>
      </c>
    </row>
    <row r="99" spans="1:24" ht="34.950000000000003" customHeight="1">
      <c r="A99" s="8" t="s">
        <v>824</v>
      </c>
      <c r="B99" s="7"/>
      <c r="C99" s="10"/>
      <c r="D99" s="10"/>
      <c r="E99" s="7"/>
      <c r="F99" s="7"/>
      <c r="G99" s="7"/>
      <c r="H99" s="13"/>
      <c r="I99" s="13"/>
      <c r="J99" s="13"/>
      <c r="K99" s="13"/>
      <c r="L99" s="7"/>
      <c r="M99" s="7"/>
      <c r="N99" s="7"/>
      <c r="O99" s="7"/>
      <c r="P99" s="7"/>
      <c r="Q99" s="7"/>
      <c r="R99" s="13"/>
      <c r="S99" s="13"/>
      <c r="T99" s="13"/>
      <c r="U99" s="13"/>
      <c r="V99" s="7"/>
      <c r="W99" s="7"/>
      <c r="X99" s="8" t="str">
        <f>IF(AND(NOT(COUNTIFS(Intervencoes!$A$7:$A$26,A99,Intervencoes!$B$7:$B$26,"&lt;&gt;")=1),COUNTA(B99:W99)=0),"",IF(NOT(COUNTIFS(Intervencoes!$A$7:$A$26,A99,Intervencoes!$B$7:$B$26,"&lt;&gt;")=1),"Rever intervenção sem designação",IF(OR(B99="",C99="",E99="",G99="",L99="",M99="",P99="",Q99="",V99=""),"Faltam dados do relatório",IF(OR(SUM(H99:K99)&lt;=0,SUM(R99:U99)&lt;=0),"Falta dimensão positiva",IF(AND(N99="",O99=""),"Falta prova dos danos",IF(AND(V99&lt;&gt;"Nenhuma",W99=""),"Falta justificação especial",IF(OR(R99&gt;H99,S99&gt;I99,T99&gt;J99,U99&gt;K99),"Rever dimensão e fundamentação","Preenchido; sujeito a análise")))))))</f>
        <v/>
      </c>
    </row>
    <row r="100" spans="1:24" ht="34.950000000000003" customHeight="1">
      <c r="A100" s="8" t="s">
        <v>825</v>
      </c>
      <c r="B100" s="7"/>
      <c r="C100" s="10"/>
      <c r="D100" s="10"/>
      <c r="E100" s="7"/>
      <c r="F100" s="7"/>
      <c r="G100" s="7"/>
      <c r="H100" s="13"/>
      <c r="I100" s="13"/>
      <c r="J100" s="13"/>
      <c r="K100" s="13"/>
      <c r="L100" s="7"/>
      <c r="M100" s="7"/>
      <c r="N100" s="7"/>
      <c r="O100" s="7"/>
      <c r="P100" s="7"/>
      <c r="Q100" s="7"/>
      <c r="R100" s="13"/>
      <c r="S100" s="13"/>
      <c r="T100" s="13"/>
      <c r="U100" s="13"/>
      <c r="V100" s="7"/>
      <c r="W100" s="7"/>
      <c r="X100" s="8" t="str">
        <f>IF(AND(NOT(COUNTIFS(Intervencoes!$A$7:$A$26,A100,Intervencoes!$B$7:$B$26,"&lt;&gt;")=1),COUNTA(B100:W100)=0),"",IF(NOT(COUNTIFS(Intervencoes!$A$7:$A$26,A100,Intervencoes!$B$7:$B$26,"&lt;&gt;")=1),"Rever intervenção sem designação",IF(OR(B100="",C100="",E100="",G100="",L100="",M100="",P100="",Q100="",V100=""),"Faltam dados do relatório",IF(OR(SUM(H100:K100)&lt;=0,SUM(R100:U100)&lt;=0),"Falta dimensão positiva",IF(AND(N100="",O100=""),"Falta prova dos danos",IF(AND(V100&lt;&gt;"Nenhuma",W100=""),"Falta justificação especial",IF(OR(R100&gt;H100,S100&gt;I100,T100&gt;J100,U100&gt;K100),"Rever dimensão e fundamentação","Preenchido; sujeito a análise")))))))</f>
        <v/>
      </c>
    </row>
    <row r="101" spans="1:24" ht="34.950000000000003" customHeight="1">
      <c r="A101" s="8" t="s">
        <v>826</v>
      </c>
      <c r="B101" s="7"/>
      <c r="C101" s="10"/>
      <c r="D101" s="10"/>
      <c r="E101" s="7"/>
      <c r="F101" s="7"/>
      <c r="G101" s="7"/>
      <c r="H101" s="13"/>
      <c r="I101" s="13"/>
      <c r="J101" s="13"/>
      <c r="K101" s="13"/>
      <c r="L101" s="7"/>
      <c r="M101" s="7"/>
      <c r="N101" s="7"/>
      <c r="O101" s="7"/>
      <c r="P101" s="7"/>
      <c r="Q101" s="7"/>
      <c r="R101" s="13"/>
      <c r="S101" s="13"/>
      <c r="T101" s="13"/>
      <c r="U101" s="13"/>
      <c r="V101" s="7"/>
      <c r="W101" s="7"/>
      <c r="X101" s="8" t="str">
        <f>IF(AND(NOT(COUNTIFS(Intervencoes!$A$7:$A$26,A101,Intervencoes!$B$7:$B$26,"&lt;&gt;")=1),COUNTA(B101:W101)=0),"",IF(NOT(COUNTIFS(Intervencoes!$A$7:$A$26,A101,Intervencoes!$B$7:$B$26,"&lt;&gt;")=1),"Rever intervenção sem designação",IF(OR(B101="",C101="",E101="",G101="",L101="",M101="",P101="",Q101="",V101=""),"Faltam dados do relatório",IF(OR(SUM(H101:K101)&lt;=0,SUM(R101:U101)&lt;=0),"Falta dimensão positiva",IF(AND(N101="",O101=""),"Falta prova dos danos",IF(AND(V101&lt;&gt;"Nenhuma",W101=""),"Falta justificação especial",IF(OR(R101&gt;H101,S101&gt;I101,T101&gt;J101,U101&gt;K101),"Rever dimensão e fundamentação","Preenchido; sujeito a análise")))))))</f>
        <v/>
      </c>
    </row>
    <row r="102" spans="1:24" ht="34.950000000000003" customHeight="1">
      <c r="A102" s="8" t="s">
        <v>827</v>
      </c>
      <c r="B102" s="7"/>
      <c r="C102" s="10"/>
      <c r="D102" s="10"/>
      <c r="E102" s="7"/>
      <c r="F102" s="7"/>
      <c r="G102" s="7"/>
      <c r="H102" s="13"/>
      <c r="I102" s="13"/>
      <c r="J102" s="13"/>
      <c r="K102" s="13"/>
      <c r="L102" s="7"/>
      <c r="M102" s="7"/>
      <c r="N102" s="7"/>
      <c r="O102" s="7"/>
      <c r="P102" s="7"/>
      <c r="Q102" s="7"/>
      <c r="R102" s="13"/>
      <c r="S102" s="13"/>
      <c r="T102" s="13"/>
      <c r="U102" s="13"/>
      <c r="V102" s="7"/>
      <c r="W102" s="7"/>
      <c r="X102" s="8" t="str">
        <f>IF(AND(NOT(COUNTIFS(Intervencoes!$A$7:$A$26,A102,Intervencoes!$B$7:$B$26,"&lt;&gt;")=1),COUNTA(B102:W102)=0),"",IF(NOT(COUNTIFS(Intervencoes!$A$7:$A$26,A102,Intervencoes!$B$7:$B$26,"&lt;&gt;")=1),"Rever intervenção sem designação",IF(OR(B102="",C102="",E102="",G102="",L102="",M102="",P102="",Q102="",V102=""),"Faltam dados do relatório",IF(OR(SUM(H102:K102)&lt;=0,SUM(R102:U102)&lt;=0),"Falta dimensão positiva",IF(AND(N102="",O102=""),"Falta prova dos danos",IF(AND(V102&lt;&gt;"Nenhuma",W102=""),"Falta justificação especial",IF(OR(R102&gt;H102,S102&gt;I102,T102&gt;J102,U102&gt;K102),"Rever dimensão e fundamentação","Preenchido; sujeito a análise")))))))</f>
        <v/>
      </c>
    </row>
    <row r="103" spans="1:24" ht="34.950000000000003" customHeight="1">
      <c r="A103" s="8" t="s">
        <v>828</v>
      </c>
      <c r="B103" s="7"/>
      <c r="C103" s="10"/>
      <c r="D103" s="10"/>
      <c r="E103" s="7"/>
      <c r="F103" s="7"/>
      <c r="G103" s="7"/>
      <c r="H103" s="13"/>
      <c r="I103" s="13"/>
      <c r="J103" s="13"/>
      <c r="K103" s="13"/>
      <c r="L103" s="7"/>
      <c r="M103" s="7"/>
      <c r="N103" s="7"/>
      <c r="O103" s="7"/>
      <c r="P103" s="7"/>
      <c r="Q103" s="7"/>
      <c r="R103" s="13"/>
      <c r="S103" s="13"/>
      <c r="T103" s="13"/>
      <c r="U103" s="13"/>
      <c r="V103" s="7"/>
      <c r="W103" s="7"/>
      <c r="X103" s="8" t="str">
        <f>IF(AND(NOT(COUNTIFS(Intervencoes!$A$7:$A$26,A103,Intervencoes!$B$7:$B$26,"&lt;&gt;")=1),COUNTA(B103:W103)=0),"",IF(NOT(COUNTIFS(Intervencoes!$A$7:$A$26,A103,Intervencoes!$B$7:$B$26,"&lt;&gt;")=1),"Rever intervenção sem designação",IF(OR(B103="",C103="",E103="",G103="",L103="",M103="",P103="",Q103="",V103=""),"Faltam dados do relatório",IF(OR(SUM(H103:K103)&lt;=0,SUM(R103:U103)&lt;=0),"Falta dimensão positiva",IF(AND(N103="",O103=""),"Falta prova dos danos",IF(AND(V103&lt;&gt;"Nenhuma",W103=""),"Falta justificação especial",IF(OR(R103&gt;H103,S103&gt;I103,T103&gt;J103,U103&gt;K103),"Rever dimensão e fundamentação","Preenchido; sujeito a análise")))))))</f>
        <v/>
      </c>
    </row>
    <row r="104" spans="1:24" ht="34.950000000000003" customHeight="1">
      <c r="A104" s="8" t="s">
        <v>829</v>
      </c>
      <c r="B104" s="7"/>
      <c r="C104" s="10"/>
      <c r="D104" s="10"/>
      <c r="E104" s="7"/>
      <c r="F104" s="7"/>
      <c r="G104" s="7"/>
      <c r="H104" s="13"/>
      <c r="I104" s="13"/>
      <c r="J104" s="13"/>
      <c r="K104" s="13"/>
      <c r="L104" s="7"/>
      <c r="M104" s="7"/>
      <c r="N104" s="7"/>
      <c r="O104" s="7"/>
      <c r="P104" s="7"/>
      <c r="Q104" s="7"/>
      <c r="R104" s="13"/>
      <c r="S104" s="13"/>
      <c r="T104" s="13"/>
      <c r="U104" s="13"/>
      <c r="V104" s="7"/>
      <c r="W104" s="7"/>
      <c r="X104" s="8" t="str">
        <f>IF(AND(NOT(COUNTIFS(Intervencoes!$A$7:$A$26,A104,Intervencoes!$B$7:$B$26,"&lt;&gt;")=1),COUNTA(B104:W104)=0),"",IF(NOT(COUNTIFS(Intervencoes!$A$7:$A$26,A104,Intervencoes!$B$7:$B$26,"&lt;&gt;")=1),"Rever intervenção sem designação",IF(OR(B104="",C104="",E104="",G104="",L104="",M104="",P104="",Q104="",V104=""),"Faltam dados do relatório",IF(OR(SUM(H104:K104)&lt;=0,SUM(R104:U104)&lt;=0),"Falta dimensão positiva",IF(AND(N104="",O104=""),"Falta prova dos danos",IF(AND(V104&lt;&gt;"Nenhuma",W104=""),"Falta justificação especial",IF(OR(R104&gt;H104,S104&gt;I104,T104&gt;J104,U104&gt;K104),"Rever dimensão e fundamentação","Preenchido; sujeito a análise")))))))</f>
        <v/>
      </c>
    </row>
    <row r="105" spans="1:24" ht="34.950000000000003" customHeight="1">
      <c r="A105" s="8" t="s">
        <v>830</v>
      </c>
      <c r="B105" s="7"/>
      <c r="C105" s="10"/>
      <c r="D105" s="10"/>
      <c r="E105" s="7"/>
      <c r="F105" s="7"/>
      <c r="G105" s="7"/>
      <c r="H105" s="13"/>
      <c r="I105" s="13"/>
      <c r="J105" s="13"/>
      <c r="K105" s="13"/>
      <c r="L105" s="7"/>
      <c r="M105" s="7"/>
      <c r="N105" s="7"/>
      <c r="O105" s="7"/>
      <c r="P105" s="7"/>
      <c r="Q105" s="7"/>
      <c r="R105" s="13"/>
      <c r="S105" s="13"/>
      <c r="T105" s="13"/>
      <c r="U105" s="13"/>
      <c r="V105" s="7"/>
      <c r="W105" s="7"/>
      <c r="X105" s="8" t="str">
        <f>IF(AND(NOT(COUNTIFS(Intervencoes!$A$7:$A$26,A105,Intervencoes!$B$7:$B$26,"&lt;&gt;")=1),COUNTA(B105:W105)=0),"",IF(NOT(COUNTIFS(Intervencoes!$A$7:$A$26,A105,Intervencoes!$B$7:$B$26,"&lt;&gt;")=1),"Rever intervenção sem designação",IF(OR(B105="",C105="",E105="",G105="",L105="",M105="",P105="",Q105="",V105=""),"Faltam dados do relatório",IF(OR(SUM(H105:K105)&lt;=0,SUM(R105:U105)&lt;=0),"Falta dimensão positiva",IF(AND(N105="",O105=""),"Falta prova dos danos",IF(AND(V105&lt;&gt;"Nenhuma",W105=""),"Falta justificação especial",IF(OR(R105&gt;H105,S105&gt;I105,T105&gt;J105,U105&gt;K105),"Rever dimensão e fundamentação","Preenchido; sujeito a análise")))))))</f>
        <v/>
      </c>
    </row>
    <row r="106" spans="1:24" ht="34.950000000000003" customHeight="1">
      <c r="A106" s="8" t="s">
        <v>831</v>
      </c>
      <c r="B106" s="7"/>
      <c r="C106" s="10"/>
      <c r="D106" s="10"/>
      <c r="E106" s="7"/>
      <c r="F106" s="7"/>
      <c r="G106" s="7"/>
      <c r="H106" s="13"/>
      <c r="I106" s="13"/>
      <c r="J106" s="13"/>
      <c r="K106" s="13"/>
      <c r="L106" s="7"/>
      <c r="M106" s="7"/>
      <c r="N106" s="7"/>
      <c r="O106" s="7"/>
      <c r="P106" s="7"/>
      <c r="Q106" s="7"/>
      <c r="R106" s="13"/>
      <c r="S106" s="13"/>
      <c r="T106" s="13"/>
      <c r="U106" s="13"/>
      <c r="V106" s="7"/>
      <c r="W106" s="7"/>
      <c r="X106" s="8" t="str">
        <f>IF(AND(NOT(COUNTIFS(Intervencoes!$A$7:$A$26,A106,Intervencoes!$B$7:$B$26,"&lt;&gt;")=1),COUNTA(B106:W106)=0),"",IF(NOT(COUNTIFS(Intervencoes!$A$7:$A$26,A106,Intervencoes!$B$7:$B$26,"&lt;&gt;")=1),"Rever intervenção sem designação",IF(OR(B106="",C106="",E106="",G106="",L106="",M106="",P106="",Q106="",V106=""),"Faltam dados do relatório",IF(OR(SUM(H106:K106)&lt;=0,SUM(R106:U106)&lt;=0),"Falta dimensão positiva",IF(AND(N106="",O106=""),"Falta prova dos danos",IF(AND(V106&lt;&gt;"Nenhuma",W106=""),"Falta justificação especial",IF(OR(R106&gt;H106,S106&gt;I106,T106&gt;J106,U106&gt;K106),"Rever dimensão e fundamentação","Preenchido; sujeito a análise")))))))</f>
        <v/>
      </c>
    </row>
  </sheetData>
  <conditionalFormatting sqref="X7:X106">
    <cfRule type="containsText" dxfId="60" priority="1" operator="containsText" text="Falta"/>
    <cfRule type="containsText" dxfId="59" priority="2" operator="containsText" text="Rever"/>
    <cfRule type="containsText" dxfId="58" priority="3" operator="containsText" text="Por apurar"/>
    <cfRule type="containsText" dxfId="57" priority="4" operator="containsText" text="Por esclarecer"/>
    <cfRule type="containsText" dxfId="56" priority="5" operator="containsText" text="pendente"/>
  </conditionalFormatting>
  <dataValidations count="4">
    <dataValidation type="date" showErrorMessage="1" errorTitle="Valor inválido" error="Escolha uma opção da lista ou introduza um valor dentro dos limites indicados." sqref="C7:D106">
      <formula1>DATE(1900,1,1)</formula1>
      <formula2>DATE(2200,12,31)</formula2>
    </dataValidation>
    <dataValidation type="decimal" showErrorMessage="1" errorTitle="Valor inválido" error="Escolha uma opção da lista ou introduza um valor dentro dos limites indicados." sqref="H7:K106 R7:U106">
      <formula1>0</formula1>
      <formula2>999999999999</formula2>
    </dataValidation>
    <dataValidation type="list" showErrorMessage="1" errorTitle="Valor inválido" error="Escolha uma opção da lista ou introduza um valor dentro dos limites indicados." sqref="L7:L106">
      <formula1>"Sem impacto,Condiciona parcialmente,Impede utilização parcial,Impede totalmente,Risco para pessoas ou bens"</formula1>
    </dataValidation>
    <dataValidation type="list" showErrorMessage="1" errorTitle="Valor inválido" error="Escolha uma opção da lista ou introduza um valor dentro dos limites indicados." sqref="V7:V106">
      <formula1>"Nenhuma,Resiliência,Adaptação,Aumento de capacidade,Mudança funcional,Provisório,Substituição de equipamento,Várias (fundamentar)"</formula1>
    </dataValidation>
  </dataValidation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6"/>
  <sheetViews>
    <sheetView showGridLines="0" zoomScaleNormal="100" workbookViewId="0">
      <pane xSplit="2" ySplit="6" topLeftCell="C7" activePane="bottomRight" state="frozen"/>
      <selection pane="topRight"/>
      <selection pane="bottomLeft"/>
      <selection pane="bottomRight" activeCell="F306" sqref="F306"/>
    </sheetView>
  </sheetViews>
  <sheetFormatPr defaultRowHeight="13.8"/>
  <cols>
    <col min="1" max="1" width="15" customWidth="1"/>
    <col min="2" max="2" width="18" customWidth="1"/>
    <col min="3" max="3" width="60" customWidth="1"/>
    <col min="4" max="4" width="34" customWidth="1"/>
    <col min="5" max="5" width="17" customWidth="1"/>
    <col min="6" max="6" width="16" customWidth="1"/>
    <col min="7" max="8" width="23" customWidth="1"/>
    <col min="9" max="9" width="15" customWidth="1"/>
    <col min="10" max="10" width="20" customWidth="1"/>
    <col min="11" max="12" width="23" customWidth="1"/>
    <col min="13" max="13" width="26" customWidth="1"/>
    <col min="14" max="14" width="28" customWidth="1"/>
    <col min="15" max="15" width="55" customWidth="1"/>
    <col min="16" max="16" width="30" customWidth="1"/>
    <col min="17" max="17" width="20" customWidth="1"/>
    <col min="18" max="19" width="25" customWidth="1"/>
    <col min="20" max="20" width="46" customWidth="1"/>
  </cols>
  <sheetData>
    <row r="1" spans="1:20" ht="25.0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0" customHeight="1">
      <c r="A2" s="3" t="s">
        <v>167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5.05" customHeight="1">
      <c r="A3" s="4" t="s">
        <v>168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25.05" customHeight="1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25.0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58.05" customHeight="1">
      <c r="A6" s="6" t="s">
        <v>169</v>
      </c>
      <c r="B6" s="6" t="s">
        <v>3</v>
      </c>
      <c r="C6" s="6" t="s">
        <v>170</v>
      </c>
      <c r="D6" s="6" t="s">
        <v>171</v>
      </c>
      <c r="E6" s="6" t="s">
        <v>172</v>
      </c>
      <c r="F6" s="6" t="s">
        <v>173</v>
      </c>
      <c r="G6" s="6" t="s">
        <v>174</v>
      </c>
      <c r="H6" s="6" t="s">
        <v>175</v>
      </c>
      <c r="I6" s="6" t="s">
        <v>176</v>
      </c>
      <c r="J6" s="6" t="s">
        <v>177</v>
      </c>
      <c r="K6" s="6" t="s">
        <v>178</v>
      </c>
      <c r="L6" s="6" t="s">
        <v>179</v>
      </c>
      <c r="M6" s="6" t="s">
        <v>180</v>
      </c>
      <c r="N6" s="6" t="s">
        <v>181</v>
      </c>
      <c r="O6" s="6" t="s">
        <v>182</v>
      </c>
      <c r="P6" s="6" t="s">
        <v>183</v>
      </c>
      <c r="Q6" s="6" t="s">
        <v>184</v>
      </c>
      <c r="R6" s="6" t="s">
        <v>185</v>
      </c>
      <c r="S6" s="6" t="s">
        <v>6</v>
      </c>
      <c r="T6" s="6" t="s">
        <v>186</v>
      </c>
    </row>
    <row r="7" spans="1:20" ht="34.950000000000003" customHeight="1">
      <c r="A7" s="8" t="s">
        <v>187</v>
      </c>
      <c r="B7" s="7"/>
      <c r="C7" s="7"/>
      <c r="D7" s="7"/>
      <c r="E7" s="7"/>
      <c r="F7" s="14"/>
      <c r="G7" s="12"/>
      <c r="H7" s="16" t="str">
        <f t="shared" ref="H7:H38" si="0">IF(B7="","",IF(COUNT(F7:G7)&lt;2,"Por apurar",ROUND(F7*G7,2)))</f>
        <v/>
      </c>
      <c r="I7" s="15"/>
      <c r="J7" s="16" t="str">
        <f t="shared" ref="J7:J38" si="1">IF(B7="","",IF(AND(ISNUMBER(H7),ISNUMBER(I7)),ROUND(H7*I7,2),"Por apurar"))</f>
        <v/>
      </c>
      <c r="K7" s="16" t="str">
        <f t="shared" ref="K7:K38" si="2">IF(B7="","",IF(AND(ISNUMBER(H7),ISNUMBER(J7)),H7+J7,"Por apurar"))</f>
        <v/>
      </c>
      <c r="L7" s="12"/>
      <c r="M7" s="12"/>
      <c r="N7" s="12"/>
      <c r="O7" s="7"/>
      <c r="P7" s="7"/>
      <c r="Q7" s="7"/>
      <c r="R7" s="16" t="str">
        <f t="shared" ref="R7:R38" si="3">IF(B7="","",IF(COUNT(M7:N7)&lt;2,"Por apurar",IF(OR(D7="Pessoal próprio",D7="Maquinaria própria"),SUM(M7:N7),0)))</f>
        <v/>
      </c>
      <c r="S7" s="16" t="str">
        <f t="shared" ref="S7:S38" si="4">IF(B7="","",IF(T7&lt;&gt;"OK","Por apurar",SUM(M7:N7)-R7))</f>
        <v/>
      </c>
      <c r="T7" s="35" t="str">
        <f>IF(COUNTA(B7:G7,I7,L7:Q7)=0,"",IF(NOT(COUNTIFS(Intervencoes!$A$7:$A$26,B7,Intervencoes!$B$7:$B$26,"&lt;&gt;")=1),"Rever ID intervenção",IF(OR(C7="",D7="",E7="",P7="",Q7="",COUNT(F7:G7,I7,L7:N7)&lt;&gt;6),"Faltam valores ou suporte",IF(OR(F7&lt;=0,G7&lt;0,I7&lt;0,I7&gt;1,L7&lt;0,L7&gt;J7,M7&lt;0,M7&gt;H7,N7&lt;0,N7&gt;J7-L7,N7&gt;ROUND(M7*I7,2)),"Rever limites dos custos e IVA",IF(AND(OR(M7&lt;H7,L7&gt;0,N7&lt;J7-L7,G7=0),O7=""),"Falta fundamento de IVA ou rateio",IF(COUNTIFS(Documentos!$A$7:$A$306,Q7,Documentos!$E$7:$E$306,"&lt;&gt;")&lt;&gt;1,"Falta documento de suporte","OK"))))))</f>
        <v/>
      </c>
    </row>
    <row r="8" spans="1:20" ht="34.950000000000003" customHeight="1">
      <c r="A8" s="8" t="s">
        <v>188</v>
      </c>
      <c r="B8" s="7"/>
      <c r="C8" s="7"/>
      <c r="D8" s="7"/>
      <c r="E8" s="7"/>
      <c r="F8" s="14"/>
      <c r="G8" s="12"/>
      <c r="H8" s="16" t="str">
        <f t="shared" si="0"/>
        <v/>
      </c>
      <c r="I8" s="15"/>
      <c r="J8" s="16" t="str">
        <f t="shared" si="1"/>
        <v/>
      </c>
      <c r="K8" s="16" t="str">
        <f t="shared" si="2"/>
        <v/>
      </c>
      <c r="L8" s="12"/>
      <c r="M8" s="12"/>
      <c r="N8" s="12"/>
      <c r="O8" s="7"/>
      <c r="P8" s="7"/>
      <c r="Q8" s="7"/>
      <c r="R8" s="16" t="str">
        <f t="shared" si="3"/>
        <v/>
      </c>
      <c r="S8" s="16" t="str">
        <f t="shared" si="4"/>
        <v/>
      </c>
      <c r="T8" s="35" t="str">
        <f>IF(COUNTA(B8:G8,I8,L8:Q8)=0,"",IF(NOT(COUNTIFS(Intervencoes!$A$7:$A$26,B8,Intervencoes!$B$7:$B$26,"&lt;&gt;")=1),"Rever ID intervenção",IF(OR(C8="",D8="",E8="",P8="",Q8="",COUNT(F8:G8,I8,L8:N8)&lt;&gt;6),"Faltam valores ou suporte",IF(OR(F8&lt;=0,G8&lt;0,I8&lt;0,I8&gt;1,L8&lt;0,L8&gt;J8,M8&lt;0,M8&gt;H8,N8&lt;0,N8&gt;J8-L8,N8&gt;ROUND(M8*I8,2)),"Rever limites dos custos e IVA",IF(AND(OR(M8&lt;H8,L8&gt;0,N8&lt;J8-L8,G8=0),O8=""),"Falta fundamento de IVA ou rateio",IF(COUNTIFS(Documentos!$A$7:$A$306,Q8,Documentos!$E$7:$E$306,"&lt;&gt;")&lt;&gt;1,"Falta documento de suporte","OK"))))))</f>
        <v/>
      </c>
    </row>
    <row r="9" spans="1:20" ht="34.950000000000003" customHeight="1">
      <c r="A9" s="8" t="s">
        <v>189</v>
      </c>
      <c r="B9" s="7"/>
      <c r="C9" s="7"/>
      <c r="D9" s="7"/>
      <c r="E9" s="7"/>
      <c r="F9" s="14"/>
      <c r="G9" s="12"/>
      <c r="H9" s="16" t="str">
        <f t="shared" si="0"/>
        <v/>
      </c>
      <c r="I9" s="15"/>
      <c r="J9" s="16" t="str">
        <f t="shared" si="1"/>
        <v/>
      </c>
      <c r="K9" s="16" t="str">
        <f t="shared" si="2"/>
        <v/>
      </c>
      <c r="L9" s="12"/>
      <c r="M9" s="12"/>
      <c r="N9" s="12"/>
      <c r="O9" s="7"/>
      <c r="P9" s="7"/>
      <c r="Q9" s="7"/>
      <c r="R9" s="16" t="str">
        <f t="shared" si="3"/>
        <v/>
      </c>
      <c r="S9" s="16" t="str">
        <f t="shared" si="4"/>
        <v/>
      </c>
      <c r="T9" s="35" t="str">
        <f>IF(COUNTA(B9:G9,I9,L9:Q9)=0,"",IF(NOT(COUNTIFS(Intervencoes!$A$7:$A$26,B9,Intervencoes!$B$7:$B$26,"&lt;&gt;")=1),"Rever ID intervenção",IF(OR(C9="",D9="",E9="",P9="",Q9="",COUNT(F9:G9,I9,L9:N9)&lt;&gt;6),"Faltam valores ou suporte",IF(OR(F9&lt;=0,G9&lt;0,I9&lt;0,I9&gt;1,L9&lt;0,L9&gt;J9,M9&lt;0,M9&gt;H9,N9&lt;0,N9&gt;J9-L9,N9&gt;ROUND(M9*I9,2)),"Rever limites dos custos e IVA",IF(AND(OR(M9&lt;H9,L9&gt;0,N9&lt;J9-L9,G9=0),O9=""),"Falta fundamento de IVA ou rateio",IF(COUNTIFS(Documentos!$A$7:$A$306,Q9,Documentos!$E$7:$E$306,"&lt;&gt;")&lt;&gt;1,"Falta documento de suporte","OK"))))))</f>
        <v/>
      </c>
    </row>
    <row r="10" spans="1:20" ht="34.950000000000003" customHeight="1">
      <c r="A10" s="8" t="s">
        <v>190</v>
      </c>
      <c r="B10" s="7"/>
      <c r="C10" s="7"/>
      <c r="D10" s="7"/>
      <c r="E10" s="7"/>
      <c r="F10" s="14"/>
      <c r="G10" s="12"/>
      <c r="H10" s="16" t="str">
        <f t="shared" si="0"/>
        <v/>
      </c>
      <c r="I10" s="15"/>
      <c r="J10" s="16" t="str">
        <f t="shared" si="1"/>
        <v/>
      </c>
      <c r="K10" s="16" t="str">
        <f t="shared" si="2"/>
        <v/>
      </c>
      <c r="L10" s="12"/>
      <c r="M10" s="12"/>
      <c r="N10" s="12"/>
      <c r="O10" s="7"/>
      <c r="P10" s="7"/>
      <c r="Q10" s="7"/>
      <c r="R10" s="16" t="str">
        <f t="shared" si="3"/>
        <v/>
      </c>
      <c r="S10" s="16" t="str">
        <f t="shared" si="4"/>
        <v/>
      </c>
      <c r="T10" s="35" t="str">
        <f>IF(COUNTA(B10:G10,I10,L10:Q10)=0,"",IF(NOT(COUNTIFS(Intervencoes!$A$7:$A$26,B10,Intervencoes!$B$7:$B$26,"&lt;&gt;")=1),"Rever ID intervenção",IF(OR(C10="",D10="",E10="",P10="",Q10="",COUNT(F10:G10,I10,L10:N10)&lt;&gt;6),"Faltam valores ou suporte",IF(OR(F10&lt;=0,G10&lt;0,I10&lt;0,I10&gt;1,L10&lt;0,L10&gt;J10,M10&lt;0,M10&gt;H10,N10&lt;0,N10&gt;J10-L10,N10&gt;ROUND(M10*I10,2)),"Rever limites dos custos e IVA",IF(AND(OR(M10&lt;H10,L10&gt;0,N10&lt;J10-L10,G10=0),O10=""),"Falta fundamento de IVA ou rateio",IF(COUNTIFS(Documentos!$A$7:$A$306,Q10,Documentos!$E$7:$E$306,"&lt;&gt;")&lt;&gt;1,"Falta documento de suporte","OK"))))))</f>
        <v/>
      </c>
    </row>
    <row r="11" spans="1:20" ht="34.950000000000003" customHeight="1">
      <c r="A11" s="8" t="s">
        <v>191</v>
      </c>
      <c r="B11" s="7"/>
      <c r="C11" s="7"/>
      <c r="D11" s="7"/>
      <c r="E11" s="7"/>
      <c r="F11" s="14"/>
      <c r="G11" s="12"/>
      <c r="H11" s="16" t="str">
        <f t="shared" si="0"/>
        <v/>
      </c>
      <c r="I11" s="15"/>
      <c r="J11" s="16" t="str">
        <f t="shared" si="1"/>
        <v/>
      </c>
      <c r="K11" s="16" t="str">
        <f t="shared" si="2"/>
        <v/>
      </c>
      <c r="L11" s="12"/>
      <c r="M11" s="12"/>
      <c r="N11" s="12"/>
      <c r="O11" s="7"/>
      <c r="P11" s="7"/>
      <c r="Q11" s="7"/>
      <c r="R11" s="16" t="str">
        <f t="shared" si="3"/>
        <v/>
      </c>
      <c r="S11" s="16" t="str">
        <f t="shared" si="4"/>
        <v/>
      </c>
      <c r="T11" s="35" t="str">
        <f>IF(COUNTA(B11:G11,I11,L11:Q11)=0,"",IF(NOT(COUNTIFS(Intervencoes!$A$7:$A$26,B11,Intervencoes!$B$7:$B$26,"&lt;&gt;")=1),"Rever ID intervenção",IF(OR(C11="",D11="",E11="",P11="",Q11="",COUNT(F11:G11,I11,L11:N11)&lt;&gt;6),"Faltam valores ou suporte",IF(OR(F11&lt;=0,G11&lt;0,I11&lt;0,I11&gt;1,L11&lt;0,L11&gt;J11,M11&lt;0,M11&gt;H11,N11&lt;0,N11&gt;J11-L11,N11&gt;ROUND(M11*I11,2)),"Rever limites dos custos e IVA",IF(AND(OR(M11&lt;H11,L11&gt;0,N11&lt;J11-L11,G11=0),O11=""),"Falta fundamento de IVA ou rateio",IF(COUNTIFS(Documentos!$A$7:$A$306,Q11,Documentos!$E$7:$E$306,"&lt;&gt;")&lt;&gt;1,"Falta documento de suporte","OK"))))))</f>
        <v/>
      </c>
    </row>
    <row r="12" spans="1:20" ht="34.950000000000003" customHeight="1">
      <c r="A12" s="8" t="s">
        <v>192</v>
      </c>
      <c r="B12" s="7"/>
      <c r="C12" s="7"/>
      <c r="D12" s="7"/>
      <c r="E12" s="7"/>
      <c r="F12" s="14"/>
      <c r="G12" s="12"/>
      <c r="H12" s="16" t="str">
        <f t="shared" si="0"/>
        <v/>
      </c>
      <c r="I12" s="15"/>
      <c r="J12" s="16" t="str">
        <f t="shared" si="1"/>
        <v/>
      </c>
      <c r="K12" s="16" t="str">
        <f t="shared" si="2"/>
        <v/>
      </c>
      <c r="L12" s="12"/>
      <c r="M12" s="12"/>
      <c r="N12" s="12"/>
      <c r="O12" s="7"/>
      <c r="P12" s="7"/>
      <c r="Q12" s="7"/>
      <c r="R12" s="16" t="str">
        <f t="shared" si="3"/>
        <v/>
      </c>
      <c r="S12" s="16" t="str">
        <f t="shared" si="4"/>
        <v/>
      </c>
      <c r="T12" s="35" t="str">
        <f>IF(COUNTA(B12:G12,I12,L12:Q12)=0,"",IF(NOT(COUNTIFS(Intervencoes!$A$7:$A$26,B12,Intervencoes!$B$7:$B$26,"&lt;&gt;")=1),"Rever ID intervenção",IF(OR(C12="",D12="",E12="",P12="",Q12="",COUNT(F12:G12,I12,L12:N12)&lt;&gt;6),"Faltam valores ou suporte",IF(OR(F12&lt;=0,G12&lt;0,I12&lt;0,I12&gt;1,L12&lt;0,L12&gt;J12,M12&lt;0,M12&gt;H12,N12&lt;0,N12&gt;J12-L12,N12&gt;ROUND(M12*I12,2)),"Rever limites dos custos e IVA",IF(AND(OR(M12&lt;H12,L12&gt;0,N12&lt;J12-L12,G12=0),O12=""),"Falta fundamento de IVA ou rateio",IF(COUNTIFS(Documentos!$A$7:$A$306,Q12,Documentos!$E$7:$E$306,"&lt;&gt;")&lt;&gt;1,"Falta documento de suporte","OK"))))))</f>
        <v/>
      </c>
    </row>
    <row r="13" spans="1:20" ht="34.950000000000003" customHeight="1">
      <c r="A13" s="8" t="s">
        <v>193</v>
      </c>
      <c r="B13" s="7"/>
      <c r="C13" s="7"/>
      <c r="D13" s="7"/>
      <c r="E13" s="7"/>
      <c r="F13" s="14"/>
      <c r="G13" s="12"/>
      <c r="H13" s="16" t="str">
        <f t="shared" si="0"/>
        <v/>
      </c>
      <c r="I13" s="15"/>
      <c r="J13" s="16" t="str">
        <f t="shared" si="1"/>
        <v/>
      </c>
      <c r="K13" s="16" t="str">
        <f t="shared" si="2"/>
        <v/>
      </c>
      <c r="L13" s="12"/>
      <c r="M13" s="12"/>
      <c r="N13" s="12"/>
      <c r="O13" s="7"/>
      <c r="P13" s="7"/>
      <c r="Q13" s="7"/>
      <c r="R13" s="16" t="str">
        <f t="shared" si="3"/>
        <v/>
      </c>
      <c r="S13" s="16" t="str">
        <f t="shared" si="4"/>
        <v/>
      </c>
      <c r="T13" s="35" t="str">
        <f>IF(COUNTA(B13:G13,I13,L13:Q13)=0,"",IF(NOT(COUNTIFS(Intervencoes!$A$7:$A$26,B13,Intervencoes!$B$7:$B$26,"&lt;&gt;")=1),"Rever ID intervenção",IF(OR(C13="",D13="",E13="",P13="",Q13="",COUNT(F13:G13,I13,L13:N13)&lt;&gt;6),"Faltam valores ou suporte",IF(OR(F13&lt;=0,G13&lt;0,I13&lt;0,I13&gt;1,L13&lt;0,L13&gt;J13,M13&lt;0,M13&gt;H13,N13&lt;0,N13&gt;J13-L13,N13&gt;ROUND(M13*I13,2)),"Rever limites dos custos e IVA",IF(AND(OR(M13&lt;H13,L13&gt;0,N13&lt;J13-L13,G13=0),O13=""),"Falta fundamento de IVA ou rateio",IF(COUNTIFS(Documentos!$A$7:$A$306,Q13,Documentos!$E$7:$E$306,"&lt;&gt;")&lt;&gt;1,"Falta documento de suporte","OK"))))))</f>
        <v/>
      </c>
    </row>
    <row r="14" spans="1:20" ht="34.950000000000003" customHeight="1">
      <c r="A14" s="8" t="s">
        <v>194</v>
      </c>
      <c r="B14" s="7"/>
      <c r="C14" s="7"/>
      <c r="D14" s="7"/>
      <c r="E14" s="7"/>
      <c r="F14" s="14"/>
      <c r="G14" s="12"/>
      <c r="H14" s="16" t="str">
        <f t="shared" si="0"/>
        <v/>
      </c>
      <c r="I14" s="15"/>
      <c r="J14" s="16" t="str">
        <f t="shared" si="1"/>
        <v/>
      </c>
      <c r="K14" s="16" t="str">
        <f t="shared" si="2"/>
        <v/>
      </c>
      <c r="L14" s="12"/>
      <c r="M14" s="12"/>
      <c r="N14" s="12"/>
      <c r="O14" s="7"/>
      <c r="P14" s="7"/>
      <c r="Q14" s="7"/>
      <c r="R14" s="16" t="str">
        <f t="shared" si="3"/>
        <v/>
      </c>
      <c r="S14" s="16" t="str">
        <f t="shared" si="4"/>
        <v/>
      </c>
      <c r="T14" s="35" t="str">
        <f>IF(COUNTA(B14:G14,I14,L14:Q14)=0,"",IF(NOT(COUNTIFS(Intervencoes!$A$7:$A$26,B14,Intervencoes!$B$7:$B$26,"&lt;&gt;")=1),"Rever ID intervenção",IF(OR(C14="",D14="",E14="",P14="",Q14="",COUNT(F14:G14,I14,L14:N14)&lt;&gt;6),"Faltam valores ou suporte",IF(OR(F14&lt;=0,G14&lt;0,I14&lt;0,I14&gt;1,L14&lt;0,L14&gt;J14,M14&lt;0,M14&gt;H14,N14&lt;0,N14&gt;J14-L14,N14&gt;ROUND(M14*I14,2)),"Rever limites dos custos e IVA",IF(AND(OR(M14&lt;H14,L14&gt;0,N14&lt;J14-L14,G14=0),O14=""),"Falta fundamento de IVA ou rateio",IF(COUNTIFS(Documentos!$A$7:$A$306,Q14,Documentos!$E$7:$E$306,"&lt;&gt;")&lt;&gt;1,"Falta documento de suporte","OK"))))))</f>
        <v/>
      </c>
    </row>
    <row r="15" spans="1:20" ht="34.950000000000003" customHeight="1">
      <c r="A15" s="8" t="s">
        <v>195</v>
      </c>
      <c r="B15" s="7"/>
      <c r="C15" s="7"/>
      <c r="D15" s="7"/>
      <c r="E15" s="7"/>
      <c r="F15" s="14"/>
      <c r="G15" s="12"/>
      <c r="H15" s="16" t="str">
        <f t="shared" si="0"/>
        <v/>
      </c>
      <c r="I15" s="15"/>
      <c r="J15" s="16" t="str">
        <f t="shared" si="1"/>
        <v/>
      </c>
      <c r="K15" s="16" t="str">
        <f t="shared" si="2"/>
        <v/>
      </c>
      <c r="L15" s="12"/>
      <c r="M15" s="12"/>
      <c r="N15" s="12"/>
      <c r="O15" s="7"/>
      <c r="P15" s="7"/>
      <c r="Q15" s="7"/>
      <c r="R15" s="16" t="str">
        <f t="shared" si="3"/>
        <v/>
      </c>
      <c r="S15" s="16" t="str">
        <f t="shared" si="4"/>
        <v/>
      </c>
      <c r="T15" s="35" t="str">
        <f>IF(COUNTA(B15:G15,I15,L15:Q15)=0,"",IF(NOT(COUNTIFS(Intervencoes!$A$7:$A$26,B15,Intervencoes!$B$7:$B$26,"&lt;&gt;")=1),"Rever ID intervenção",IF(OR(C15="",D15="",E15="",P15="",Q15="",COUNT(F15:G15,I15,L15:N15)&lt;&gt;6),"Faltam valores ou suporte",IF(OR(F15&lt;=0,G15&lt;0,I15&lt;0,I15&gt;1,L15&lt;0,L15&gt;J15,M15&lt;0,M15&gt;H15,N15&lt;0,N15&gt;J15-L15,N15&gt;ROUND(M15*I15,2)),"Rever limites dos custos e IVA",IF(AND(OR(M15&lt;H15,L15&gt;0,N15&lt;J15-L15,G15=0),O15=""),"Falta fundamento de IVA ou rateio",IF(COUNTIFS(Documentos!$A$7:$A$306,Q15,Documentos!$E$7:$E$306,"&lt;&gt;")&lt;&gt;1,"Falta documento de suporte","OK"))))))</f>
        <v/>
      </c>
    </row>
    <row r="16" spans="1:20" ht="34.950000000000003" customHeight="1">
      <c r="A16" s="8" t="s">
        <v>196</v>
      </c>
      <c r="B16" s="7"/>
      <c r="C16" s="7"/>
      <c r="D16" s="7"/>
      <c r="E16" s="7"/>
      <c r="F16" s="14"/>
      <c r="G16" s="12"/>
      <c r="H16" s="16" t="str">
        <f t="shared" si="0"/>
        <v/>
      </c>
      <c r="I16" s="15"/>
      <c r="J16" s="16" t="str">
        <f t="shared" si="1"/>
        <v/>
      </c>
      <c r="K16" s="16" t="str">
        <f t="shared" si="2"/>
        <v/>
      </c>
      <c r="L16" s="12"/>
      <c r="M16" s="12"/>
      <c r="N16" s="12"/>
      <c r="O16" s="7"/>
      <c r="P16" s="7"/>
      <c r="Q16" s="7"/>
      <c r="R16" s="16" t="str">
        <f t="shared" si="3"/>
        <v/>
      </c>
      <c r="S16" s="16" t="str">
        <f t="shared" si="4"/>
        <v/>
      </c>
      <c r="T16" s="35" t="str">
        <f>IF(COUNTA(B16:G16,I16,L16:Q16)=0,"",IF(NOT(COUNTIFS(Intervencoes!$A$7:$A$26,B16,Intervencoes!$B$7:$B$26,"&lt;&gt;")=1),"Rever ID intervenção",IF(OR(C16="",D16="",E16="",P16="",Q16="",COUNT(F16:G16,I16,L16:N16)&lt;&gt;6),"Faltam valores ou suporte",IF(OR(F16&lt;=0,G16&lt;0,I16&lt;0,I16&gt;1,L16&lt;0,L16&gt;J16,M16&lt;0,M16&gt;H16,N16&lt;0,N16&gt;J16-L16,N16&gt;ROUND(M16*I16,2)),"Rever limites dos custos e IVA",IF(AND(OR(M16&lt;H16,L16&gt;0,N16&lt;J16-L16,G16=0),O16=""),"Falta fundamento de IVA ou rateio",IF(COUNTIFS(Documentos!$A$7:$A$306,Q16,Documentos!$E$7:$E$306,"&lt;&gt;")&lt;&gt;1,"Falta documento de suporte","OK"))))))</f>
        <v/>
      </c>
    </row>
    <row r="17" spans="1:20" ht="34.950000000000003" customHeight="1">
      <c r="A17" s="8" t="s">
        <v>197</v>
      </c>
      <c r="B17" s="7"/>
      <c r="C17" s="7"/>
      <c r="D17" s="7"/>
      <c r="E17" s="7"/>
      <c r="F17" s="14"/>
      <c r="G17" s="12"/>
      <c r="H17" s="16" t="str">
        <f t="shared" si="0"/>
        <v/>
      </c>
      <c r="I17" s="15"/>
      <c r="J17" s="16" t="str">
        <f t="shared" si="1"/>
        <v/>
      </c>
      <c r="K17" s="16" t="str">
        <f t="shared" si="2"/>
        <v/>
      </c>
      <c r="L17" s="12"/>
      <c r="M17" s="12"/>
      <c r="N17" s="12"/>
      <c r="O17" s="7"/>
      <c r="P17" s="7"/>
      <c r="Q17" s="7"/>
      <c r="R17" s="16" t="str">
        <f t="shared" si="3"/>
        <v/>
      </c>
      <c r="S17" s="16" t="str">
        <f t="shared" si="4"/>
        <v/>
      </c>
      <c r="T17" s="35" t="str">
        <f>IF(COUNTA(B17:G17,I17,L17:Q17)=0,"",IF(NOT(COUNTIFS(Intervencoes!$A$7:$A$26,B17,Intervencoes!$B$7:$B$26,"&lt;&gt;")=1),"Rever ID intervenção",IF(OR(C17="",D17="",E17="",P17="",Q17="",COUNT(F17:G17,I17,L17:N17)&lt;&gt;6),"Faltam valores ou suporte",IF(OR(F17&lt;=0,G17&lt;0,I17&lt;0,I17&gt;1,L17&lt;0,L17&gt;J17,M17&lt;0,M17&gt;H17,N17&lt;0,N17&gt;J17-L17,N17&gt;ROUND(M17*I17,2)),"Rever limites dos custos e IVA",IF(AND(OR(M17&lt;H17,L17&gt;0,N17&lt;J17-L17,G17=0),O17=""),"Falta fundamento de IVA ou rateio",IF(COUNTIFS(Documentos!$A$7:$A$306,Q17,Documentos!$E$7:$E$306,"&lt;&gt;")&lt;&gt;1,"Falta documento de suporte","OK"))))))</f>
        <v/>
      </c>
    </row>
    <row r="18" spans="1:20" ht="34.950000000000003" customHeight="1">
      <c r="A18" s="8" t="s">
        <v>198</v>
      </c>
      <c r="B18" s="7"/>
      <c r="C18" s="7"/>
      <c r="D18" s="7"/>
      <c r="E18" s="7"/>
      <c r="F18" s="14"/>
      <c r="G18" s="12"/>
      <c r="H18" s="16" t="str">
        <f t="shared" si="0"/>
        <v/>
      </c>
      <c r="I18" s="15"/>
      <c r="J18" s="16" t="str">
        <f t="shared" si="1"/>
        <v/>
      </c>
      <c r="K18" s="16" t="str">
        <f t="shared" si="2"/>
        <v/>
      </c>
      <c r="L18" s="12"/>
      <c r="M18" s="12"/>
      <c r="N18" s="12"/>
      <c r="O18" s="7"/>
      <c r="P18" s="7"/>
      <c r="Q18" s="7"/>
      <c r="R18" s="16" t="str">
        <f t="shared" si="3"/>
        <v/>
      </c>
      <c r="S18" s="16" t="str">
        <f t="shared" si="4"/>
        <v/>
      </c>
      <c r="T18" s="35" t="str">
        <f>IF(COUNTA(B18:G18,I18,L18:Q18)=0,"",IF(NOT(COUNTIFS(Intervencoes!$A$7:$A$26,B18,Intervencoes!$B$7:$B$26,"&lt;&gt;")=1),"Rever ID intervenção",IF(OR(C18="",D18="",E18="",P18="",Q18="",COUNT(F18:G18,I18,L18:N18)&lt;&gt;6),"Faltam valores ou suporte",IF(OR(F18&lt;=0,G18&lt;0,I18&lt;0,I18&gt;1,L18&lt;0,L18&gt;J18,M18&lt;0,M18&gt;H18,N18&lt;0,N18&gt;J18-L18,N18&gt;ROUND(M18*I18,2)),"Rever limites dos custos e IVA",IF(AND(OR(M18&lt;H18,L18&gt;0,N18&lt;J18-L18,G18=0),O18=""),"Falta fundamento de IVA ou rateio",IF(COUNTIFS(Documentos!$A$7:$A$306,Q18,Documentos!$E$7:$E$306,"&lt;&gt;")&lt;&gt;1,"Falta documento de suporte","OK"))))))</f>
        <v/>
      </c>
    </row>
    <row r="19" spans="1:20" ht="34.950000000000003" customHeight="1">
      <c r="A19" s="8" t="s">
        <v>199</v>
      </c>
      <c r="B19" s="7"/>
      <c r="C19" s="7"/>
      <c r="D19" s="7"/>
      <c r="E19" s="7"/>
      <c r="F19" s="14"/>
      <c r="G19" s="12"/>
      <c r="H19" s="16" t="str">
        <f t="shared" si="0"/>
        <v/>
      </c>
      <c r="I19" s="15"/>
      <c r="J19" s="16" t="str">
        <f t="shared" si="1"/>
        <v/>
      </c>
      <c r="K19" s="16" t="str">
        <f t="shared" si="2"/>
        <v/>
      </c>
      <c r="L19" s="12"/>
      <c r="M19" s="12"/>
      <c r="N19" s="12"/>
      <c r="O19" s="7"/>
      <c r="P19" s="7"/>
      <c r="Q19" s="7"/>
      <c r="R19" s="16" t="str">
        <f t="shared" si="3"/>
        <v/>
      </c>
      <c r="S19" s="16" t="str">
        <f t="shared" si="4"/>
        <v/>
      </c>
      <c r="T19" s="35" t="str">
        <f>IF(COUNTA(B19:G19,I19,L19:Q19)=0,"",IF(NOT(COUNTIFS(Intervencoes!$A$7:$A$26,B19,Intervencoes!$B$7:$B$26,"&lt;&gt;")=1),"Rever ID intervenção",IF(OR(C19="",D19="",E19="",P19="",Q19="",COUNT(F19:G19,I19,L19:N19)&lt;&gt;6),"Faltam valores ou suporte",IF(OR(F19&lt;=0,G19&lt;0,I19&lt;0,I19&gt;1,L19&lt;0,L19&gt;J19,M19&lt;0,M19&gt;H19,N19&lt;0,N19&gt;J19-L19,N19&gt;ROUND(M19*I19,2)),"Rever limites dos custos e IVA",IF(AND(OR(M19&lt;H19,L19&gt;0,N19&lt;J19-L19,G19=0),O19=""),"Falta fundamento de IVA ou rateio",IF(COUNTIFS(Documentos!$A$7:$A$306,Q19,Documentos!$E$7:$E$306,"&lt;&gt;")&lt;&gt;1,"Falta documento de suporte","OK"))))))</f>
        <v/>
      </c>
    </row>
    <row r="20" spans="1:20" ht="34.950000000000003" customHeight="1">
      <c r="A20" s="8" t="s">
        <v>200</v>
      </c>
      <c r="B20" s="7"/>
      <c r="C20" s="7"/>
      <c r="D20" s="7"/>
      <c r="E20" s="7"/>
      <c r="F20" s="14"/>
      <c r="G20" s="12"/>
      <c r="H20" s="16" t="str">
        <f t="shared" si="0"/>
        <v/>
      </c>
      <c r="I20" s="15"/>
      <c r="J20" s="16" t="str">
        <f t="shared" si="1"/>
        <v/>
      </c>
      <c r="K20" s="16" t="str">
        <f t="shared" si="2"/>
        <v/>
      </c>
      <c r="L20" s="12"/>
      <c r="M20" s="12"/>
      <c r="N20" s="12"/>
      <c r="O20" s="7"/>
      <c r="P20" s="7"/>
      <c r="Q20" s="7"/>
      <c r="R20" s="16" t="str">
        <f t="shared" si="3"/>
        <v/>
      </c>
      <c r="S20" s="16" t="str">
        <f t="shared" si="4"/>
        <v/>
      </c>
      <c r="T20" s="35" t="str">
        <f>IF(COUNTA(B20:G20,I20,L20:Q20)=0,"",IF(NOT(COUNTIFS(Intervencoes!$A$7:$A$26,B20,Intervencoes!$B$7:$B$26,"&lt;&gt;")=1),"Rever ID intervenção",IF(OR(C20="",D20="",E20="",P20="",Q20="",COUNT(F20:G20,I20,L20:N20)&lt;&gt;6),"Faltam valores ou suporte",IF(OR(F20&lt;=0,G20&lt;0,I20&lt;0,I20&gt;1,L20&lt;0,L20&gt;J20,M20&lt;0,M20&gt;H20,N20&lt;0,N20&gt;J20-L20,N20&gt;ROUND(M20*I20,2)),"Rever limites dos custos e IVA",IF(AND(OR(M20&lt;H20,L20&gt;0,N20&lt;J20-L20,G20=0),O20=""),"Falta fundamento de IVA ou rateio",IF(COUNTIFS(Documentos!$A$7:$A$306,Q20,Documentos!$E$7:$E$306,"&lt;&gt;")&lt;&gt;1,"Falta documento de suporte","OK"))))))</f>
        <v/>
      </c>
    </row>
    <row r="21" spans="1:20" ht="34.950000000000003" customHeight="1">
      <c r="A21" s="8" t="s">
        <v>201</v>
      </c>
      <c r="B21" s="7"/>
      <c r="C21" s="7"/>
      <c r="D21" s="7"/>
      <c r="E21" s="7"/>
      <c r="F21" s="14"/>
      <c r="G21" s="12"/>
      <c r="H21" s="16" t="str">
        <f t="shared" si="0"/>
        <v/>
      </c>
      <c r="I21" s="15"/>
      <c r="J21" s="16" t="str">
        <f t="shared" si="1"/>
        <v/>
      </c>
      <c r="K21" s="16" t="str">
        <f t="shared" si="2"/>
        <v/>
      </c>
      <c r="L21" s="12"/>
      <c r="M21" s="12"/>
      <c r="N21" s="12"/>
      <c r="O21" s="7"/>
      <c r="P21" s="7"/>
      <c r="Q21" s="7"/>
      <c r="R21" s="16" t="str">
        <f t="shared" si="3"/>
        <v/>
      </c>
      <c r="S21" s="16" t="str">
        <f t="shared" si="4"/>
        <v/>
      </c>
      <c r="T21" s="35" t="str">
        <f>IF(COUNTA(B21:G21,I21,L21:Q21)=0,"",IF(NOT(COUNTIFS(Intervencoes!$A$7:$A$26,B21,Intervencoes!$B$7:$B$26,"&lt;&gt;")=1),"Rever ID intervenção",IF(OR(C21="",D21="",E21="",P21="",Q21="",COUNT(F21:G21,I21,L21:N21)&lt;&gt;6),"Faltam valores ou suporte",IF(OR(F21&lt;=0,G21&lt;0,I21&lt;0,I21&gt;1,L21&lt;0,L21&gt;J21,M21&lt;0,M21&gt;H21,N21&lt;0,N21&gt;J21-L21,N21&gt;ROUND(M21*I21,2)),"Rever limites dos custos e IVA",IF(AND(OR(M21&lt;H21,L21&gt;0,N21&lt;J21-L21,G21=0),O21=""),"Falta fundamento de IVA ou rateio",IF(COUNTIFS(Documentos!$A$7:$A$306,Q21,Documentos!$E$7:$E$306,"&lt;&gt;")&lt;&gt;1,"Falta documento de suporte","OK"))))))</f>
        <v/>
      </c>
    </row>
    <row r="22" spans="1:20" ht="34.950000000000003" customHeight="1">
      <c r="A22" s="8" t="s">
        <v>202</v>
      </c>
      <c r="B22" s="7"/>
      <c r="C22" s="7"/>
      <c r="D22" s="7"/>
      <c r="E22" s="7"/>
      <c r="F22" s="14"/>
      <c r="G22" s="12"/>
      <c r="H22" s="16" t="str">
        <f t="shared" si="0"/>
        <v/>
      </c>
      <c r="I22" s="15"/>
      <c r="J22" s="16" t="str">
        <f t="shared" si="1"/>
        <v/>
      </c>
      <c r="K22" s="16" t="str">
        <f t="shared" si="2"/>
        <v/>
      </c>
      <c r="L22" s="12"/>
      <c r="M22" s="12"/>
      <c r="N22" s="12"/>
      <c r="O22" s="7"/>
      <c r="P22" s="7"/>
      <c r="Q22" s="7"/>
      <c r="R22" s="16" t="str">
        <f t="shared" si="3"/>
        <v/>
      </c>
      <c r="S22" s="16" t="str">
        <f t="shared" si="4"/>
        <v/>
      </c>
      <c r="T22" s="35" t="str">
        <f>IF(COUNTA(B22:G22,I22,L22:Q22)=0,"",IF(NOT(COUNTIFS(Intervencoes!$A$7:$A$26,B22,Intervencoes!$B$7:$B$26,"&lt;&gt;")=1),"Rever ID intervenção",IF(OR(C22="",D22="",E22="",P22="",Q22="",COUNT(F22:G22,I22,L22:N22)&lt;&gt;6),"Faltam valores ou suporte",IF(OR(F22&lt;=0,G22&lt;0,I22&lt;0,I22&gt;1,L22&lt;0,L22&gt;J22,M22&lt;0,M22&gt;H22,N22&lt;0,N22&gt;J22-L22,N22&gt;ROUND(M22*I22,2)),"Rever limites dos custos e IVA",IF(AND(OR(M22&lt;H22,L22&gt;0,N22&lt;J22-L22,G22=0),O22=""),"Falta fundamento de IVA ou rateio",IF(COUNTIFS(Documentos!$A$7:$A$306,Q22,Documentos!$E$7:$E$306,"&lt;&gt;")&lt;&gt;1,"Falta documento de suporte","OK"))))))</f>
        <v/>
      </c>
    </row>
    <row r="23" spans="1:20" ht="34.950000000000003" customHeight="1">
      <c r="A23" s="8" t="s">
        <v>203</v>
      </c>
      <c r="B23" s="7"/>
      <c r="C23" s="7"/>
      <c r="D23" s="7"/>
      <c r="E23" s="7"/>
      <c r="F23" s="14"/>
      <c r="G23" s="12"/>
      <c r="H23" s="16" t="str">
        <f t="shared" si="0"/>
        <v/>
      </c>
      <c r="I23" s="15"/>
      <c r="J23" s="16" t="str">
        <f t="shared" si="1"/>
        <v/>
      </c>
      <c r="K23" s="16" t="str">
        <f t="shared" si="2"/>
        <v/>
      </c>
      <c r="L23" s="12"/>
      <c r="M23" s="12"/>
      <c r="N23" s="12"/>
      <c r="O23" s="7"/>
      <c r="P23" s="7"/>
      <c r="Q23" s="7"/>
      <c r="R23" s="16" t="str">
        <f t="shared" si="3"/>
        <v/>
      </c>
      <c r="S23" s="16" t="str">
        <f t="shared" si="4"/>
        <v/>
      </c>
      <c r="T23" s="35" t="str">
        <f>IF(COUNTA(B23:G23,I23,L23:Q23)=0,"",IF(NOT(COUNTIFS(Intervencoes!$A$7:$A$26,B23,Intervencoes!$B$7:$B$26,"&lt;&gt;")=1),"Rever ID intervenção",IF(OR(C23="",D23="",E23="",P23="",Q23="",COUNT(F23:G23,I23,L23:N23)&lt;&gt;6),"Faltam valores ou suporte",IF(OR(F23&lt;=0,G23&lt;0,I23&lt;0,I23&gt;1,L23&lt;0,L23&gt;J23,M23&lt;0,M23&gt;H23,N23&lt;0,N23&gt;J23-L23,N23&gt;ROUND(M23*I23,2)),"Rever limites dos custos e IVA",IF(AND(OR(M23&lt;H23,L23&gt;0,N23&lt;J23-L23,G23=0),O23=""),"Falta fundamento de IVA ou rateio",IF(COUNTIFS(Documentos!$A$7:$A$306,Q23,Documentos!$E$7:$E$306,"&lt;&gt;")&lt;&gt;1,"Falta documento de suporte","OK"))))))</f>
        <v/>
      </c>
    </row>
    <row r="24" spans="1:20" ht="34.950000000000003" customHeight="1">
      <c r="A24" s="8" t="s">
        <v>204</v>
      </c>
      <c r="B24" s="7"/>
      <c r="C24" s="7"/>
      <c r="D24" s="7"/>
      <c r="E24" s="7"/>
      <c r="F24" s="14"/>
      <c r="G24" s="12"/>
      <c r="H24" s="16" t="str">
        <f t="shared" si="0"/>
        <v/>
      </c>
      <c r="I24" s="15"/>
      <c r="J24" s="16" t="str">
        <f t="shared" si="1"/>
        <v/>
      </c>
      <c r="K24" s="16" t="str">
        <f t="shared" si="2"/>
        <v/>
      </c>
      <c r="L24" s="12"/>
      <c r="M24" s="12"/>
      <c r="N24" s="12"/>
      <c r="O24" s="7"/>
      <c r="P24" s="7"/>
      <c r="Q24" s="7"/>
      <c r="R24" s="16" t="str">
        <f t="shared" si="3"/>
        <v/>
      </c>
      <c r="S24" s="16" t="str">
        <f t="shared" si="4"/>
        <v/>
      </c>
      <c r="T24" s="35" t="str">
        <f>IF(COUNTA(B24:G24,I24,L24:Q24)=0,"",IF(NOT(COUNTIFS(Intervencoes!$A$7:$A$26,B24,Intervencoes!$B$7:$B$26,"&lt;&gt;")=1),"Rever ID intervenção",IF(OR(C24="",D24="",E24="",P24="",Q24="",COUNT(F24:G24,I24,L24:N24)&lt;&gt;6),"Faltam valores ou suporte",IF(OR(F24&lt;=0,G24&lt;0,I24&lt;0,I24&gt;1,L24&lt;0,L24&gt;J24,M24&lt;0,M24&gt;H24,N24&lt;0,N24&gt;J24-L24,N24&gt;ROUND(M24*I24,2)),"Rever limites dos custos e IVA",IF(AND(OR(M24&lt;H24,L24&gt;0,N24&lt;J24-L24,G24=0),O24=""),"Falta fundamento de IVA ou rateio",IF(COUNTIFS(Documentos!$A$7:$A$306,Q24,Documentos!$E$7:$E$306,"&lt;&gt;")&lt;&gt;1,"Falta documento de suporte","OK"))))))</f>
        <v/>
      </c>
    </row>
    <row r="25" spans="1:20" ht="34.950000000000003" customHeight="1">
      <c r="A25" s="8" t="s">
        <v>205</v>
      </c>
      <c r="B25" s="7"/>
      <c r="C25" s="7"/>
      <c r="D25" s="7"/>
      <c r="E25" s="7"/>
      <c r="F25" s="14"/>
      <c r="G25" s="12"/>
      <c r="H25" s="16" t="str">
        <f t="shared" si="0"/>
        <v/>
      </c>
      <c r="I25" s="15"/>
      <c r="J25" s="16" t="str">
        <f t="shared" si="1"/>
        <v/>
      </c>
      <c r="K25" s="16" t="str">
        <f t="shared" si="2"/>
        <v/>
      </c>
      <c r="L25" s="12"/>
      <c r="M25" s="12"/>
      <c r="N25" s="12"/>
      <c r="O25" s="7"/>
      <c r="P25" s="7"/>
      <c r="Q25" s="7"/>
      <c r="R25" s="16" t="str">
        <f t="shared" si="3"/>
        <v/>
      </c>
      <c r="S25" s="16" t="str">
        <f t="shared" si="4"/>
        <v/>
      </c>
      <c r="T25" s="35" t="str">
        <f>IF(COUNTA(B25:G25,I25,L25:Q25)=0,"",IF(NOT(COUNTIFS(Intervencoes!$A$7:$A$26,B25,Intervencoes!$B$7:$B$26,"&lt;&gt;")=1),"Rever ID intervenção",IF(OR(C25="",D25="",E25="",P25="",Q25="",COUNT(F25:G25,I25,L25:N25)&lt;&gt;6),"Faltam valores ou suporte",IF(OR(F25&lt;=0,G25&lt;0,I25&lt;0,I25&gt;1,L25&lt;0,L25&gt;J25,M25&lt;0,M25&gt;H25,N25&lt;0,N25&gt;J25-L25,N25&gt;ROUND(M25*I25,2)),"Rever limites dos custos e IVA",IF(AND(OR(M25&lt;H25,L25&gt;0,N25&lt;J25-L25,G25=0),O25=""),"Falta fundamento de IVA ou rateio",IF(COUNTIFS(Documentos!$A$7:$A$306,Q25,Documentos!$E$7:$E$306,"&lt;&gt;")&lt;&gt;1,"Falta documento de suporte","OK"))))))</f>
        <v/>
      </c>
    </row>
    <row r="26" spans="1:20" ht="34.950000000000003" customHeight="1">
      <c r="A26" s="8" t="s">
        <v>206</v>
      </c>
      <c r="B26" s="7"/>
      <c r="C26" s="7"/>
      <c r="D26" s="7"/>
      <c r="E26" s="7"/>
      <c r="F26" s="14"/>
      <c r="G26" s="12"/>
      <c r="H26" s="16" t="str">
        <f t="shared" si="0"/>
        <v/>
      </c>
      <c r="I26" s="15"/>
      <c r="J26" s="16" t="str">
        <f t="shared" si="1"/>
        <v/>
      </c>
      <c r="K26" s="16" t="str">
        <f t="shared" si="2"/>
        <v/>
      </c>
      <c r="L26" s="12"/>
      <c r="M26" s="12"/>
      <c r="N26" s="12"/>
      <c r="O26" s="7"/>
      <c r="P26" s="7"/>
      <c r="Q26" s="7"/>
      <c r="R26" s="16" t="str">
        <f t="shared" si="3"/>
        <v/>
      </c>
      <c r="S26" s="16" t="str">
        <f t="shared" si="4"/>
        <v/>
      </c>
      <c r="T26" s="35" t="str">
        <f>IF(COUNTA(B26:G26,I26,L26:Q26)=0,"",IF(NOT(COUNTIFS(Intervencoes!$A$7:$A$26,B26,Intervencoes!$B$7:$B$26,"&lt;&gt;")=1),"Rever ID intervenção",IF(OR(C26="",D26="",E26="",P26="",Q26="",COUNT(F26:G26,I26,L26:N26)&lt;&gt;6),"Faltam valores ou suporte",IF(OR(F26&lt;=0,G26&lt;0,I26&lt;0,I26&gt;1,L26&lt;0,L26&gt;J26,M26&lt;0,M26&gt;H26,N26&lt;0,N26&gt;J26-L26,N26&gt;ROUND(M26*I26,2)),"Rever limites dos custos e IVA",IF(AND(OR(M26&lt;H26,L26&gt;0,N26&lt;J26-L26,G26=0),O26=""),"Falta fundamento de IVA ou rateio",IF(COUNTIFS(Documentos!$A$7:$A$306,Q26,Documentos!$E$7:$E$306,"&lt;&gt;")&lt;&gt;1,"Falta documento de suporte","OK"))))))</f>
        <v/>
      </c>
    </row>
    <row r="27" spans="1:20" ht="34.950000000000003" customHeight="1">
      <c r="A27" s="8" t="s">
        <v>207</v>
      </c>
      <c r="B27" s="7"/>
      <c r="C27" s="7"/>
      <c r="D27" s="7"/>
      <c r="E27" s="7"/>
      <c r="F27" s="14"/>
      <c r="G27" s="12"/>
      <c r="H27" s="16" t="str">
        <f t="shared" si="0"/>
        <v/>
      </c>
      <c r="I27" s="15"/>
      <c r="J27" s="16" t="str">
        <f t="shared" si="1"/>
        <v/>
      </c>
      <c r="K27" s="16" t="str">
        <f t="shared" si="2"/>
        <v/>
      </c>
      <c r="L27" s="12"/>
      <c r="M27" s="12"/>
      <c r="N27" s="12"/>
      <c r="O27" s="7"/>
      <c r="P27" s="7"/>
      <c r="Q27" s="7"/>
      <c r="R27" s="16" t="str">
        <f t="shared" si="3"/>
        <v/>
      </c>
      <c r="S27" s="16" t="str">
        <f t="shared" si="4"/>
        <v/>
      </c>
      <c r="T27" s="35" t="str">
        <f>IF(COUNTA(B27:G27,I27,L27:Q27)=0,"",IF(NOT(COUNTIFS(Intervencoes!$A$7:$A$26,B27,Intervencoes!$B$7:$B$26,"&lt;&gt;")=1),"Rever ID intervenção",IF(OR(C27="",D27="",E27="",P27="",Q27="",COUNT(F27:G27,I27,L27:N27)&lt;&gt;6),"Faltam valores ou suporte",IF(OR(F27&lt;=0,G27&lt;0,I27&lt;0,I27&gt;1,L27&lt;0,L27&gt;J27,M27&lt;0,M27&gt;H27,N27&lt;0,N27&gt;J27-L27,N27&gt;ROUND(M27*I27,2)),"Rever limites dos custos e IVA",IF(AND(OR(M27&lt;H27,L27&gt;0,N27&lt;J27-L27,G27=0),O27=""),"Falta fundamento de IVA ou rateio",IF(COUNTIFS(Documentos!$A$7:$A$306,Q27,Documentos!$E$7:$E$306,"&lt;&gt;")&lt;&gt;1,"Falta documento de suporte","OK"))))))</f>
        <v/>
      </c>
    </row>
    <row r="28" spans="1:20" ht="34.950000000000003" customHeight="1">
      <c r="A28" s="8" t="s">
        <v>208</v>
      </c>
      <c r="B28" s="7"/>
      <c r="C28" s="7"/>
      <c r="D28" s="7"/>
      <c r="E28" s="7"/>
      <c r="F28" s="14"/>
      <c r="G28" s="12"/>
      <c r="H28" s="16" t="str">
        <f t="shared" si="0"/>
        <v/>
      </c>
      <c r="I28" s="15"/>
      <c r="J28" s="16" t="str">
        <f t="shared" si="1"/>
        <v/>
      </c>
      <c r="K28" s="16" t="str">
        <f t="shared" si="2"/>
        <v/>
      </c>
      <c r="L28" s="12"/>
      <c r="M28" s="12"/>
      <c r="N28" s="12"/>
      <c r="O28" s="7"/>
      <c r="P28" s="7"/>
      <c r="Q28" s="7"/>
      <c r="R28" s="16" t="str">
        <f t="shared" si="3"/>
        <v/>
      </c>
      <c r="S28" s="16" t="str">
        <f t="shared" si="4"/>
        <v/>
      </c>
      <c r="T28" s="35" t="str">
        <f>IF(COUNTA(B28:G28,I28,L28:Q28)=0,"",IF(NOT(COUNTIFS(Intervencoes!$A$7:$A$26,B28,Intervencoes!$B$7:$B$26,"&lt;&gt;")=1),"Rever ID intervenção",IF(OR(C28="",D28="",E28="",P28="",Q28="",COUNT(F28:G28,I28,L28:N28)&lt;&gt;6),"Faltam valores ou suporte",IF(OR(F28&lt;=0,G28&lt;0,I28&lt;0,I28&gt;1,L28&lt;0,L28&gt;J28,M28&lt;0,M28&gt;H28,N28&lt;0,N28&gt;J28-L28,N28&gt;ROUND(M28*I28,2)),"Rever limites dos custos e IVA",IF(AND(OR(M28&lt;H28,L28&gt;0,N28&lt;J28-L28,G28=0),O28=""),"Falta fundamento de IVA ou rateio",IF(COUNTIFS(Documentos!$A$7:$A$306,Q28,Documentos!$E$7:$E$306,"&lt;&gt;")&lt;&gt;1,"Falta documento de suporte","OK"))))))</f>
        <v/>
      </c>
    </row>
    <row r="29" spans="1:20" ht="34.950000000000003" customHeight="1">
      <c r="A29" s="8" t="s">
        <v>209</v>
      </c>
      <c r="B29" s="7"/>
      <c r="C29" s="7"/>
      <c r="D29" s="7"/>
      <c r="E29" s="7"/>
      <c r="F29" s="14"/>
      <c r="G29" s="12"/>
      <c r="H29" s="16" t="str">
        <f t="shared" si="0"/>
        <v/>
      </c>
      <c r="I29" s="15"/>
      <c r="J29" s="16" t="str">
        <f t="shared" si="1"/>
        <v/>
      </c>
      <c r="K29" s="16" t="str">
        <f t="shared" si="2"/>
        <v/>
      </c>
      <c r="L29" s="12"/>
      <c r="M29" s="12"/>
      <c r="N29" s="12"/>
      <c r="O29" s="7"/>
      <c r="P29" s="7"/>
      <c r="Q29" s="7"/>
      <c r="R29" s="16" t="str">
        <f t="shared" si="3"/>
        <v/>
      </c>
      <c r="S29" s="16" t="str">
        <f t="shared" si="4"/>
        <v/>
      </c>
      <c r="T29" s="35" t="str">
        <f>IF(COUNTA(B29:G29,I29,L29:Q29)=0,"",IF(NOT(COUNTIFS(Intervencoes!$A$7:$A$26,B29,Intervencoes!$B$7:$B$26,"&lt;&gt;")=1),"Rever ID intervenção",IF(OR(C29="",D29="",E29="",P29="",Q29="",COUNT(F29:G29,I29,L29:N29)&lt;&gt;6),"Faltam valores ou suporte",IF(OR(F29&lt;=0,G29&lt;0,I29&lt;0,I29&gt;1,L29&lt;0,L29&gt;J29,M29&lt;0,M29&gt;H29,N29&lt;0,N29&gt;J29-L29,N29&gt;ROUND(M29*I29,2)),"Rever limites dos custos e IVA",IF(AND(OR(M29&lt;H29,L29&gt;0,N29&lt;J29-L29,G29=0),O29=""),"Falta fundamento de IVA ou rateio",IF(COUNTIFS(Documentos!$A$7:$A$306,Q29,Documentos!$E$7:$E$306,"&lt;&gt;")&lt;&gt;1,"Falta documento de suporte","OK"))))))</f>
        <v/>
      </c>
    </row>
    <row r="30" spans="1:20" ht="34.950000000000003" customHeight="1">
      <c r="A30" s="8" t="s">
        <v>210</v>
      </c>
      <c r="B30" s="7"/>
      <c r="C30" s="7"/>
      <c r="D30" s="7"/>
      <c r="E30" s="7"/>
      <c r="F30" s="14"/>
      <c r="G30" s="12"/>
      <c r="H30" s="16" t="str">
        <f t="shared" si="0"/>
        <v/>
      </c>
      <c r="I30" s="15"/>
      <c r="J30" s="16" t="str">
        <f t="shared" si="1"/>
        <v/>
      </c>
      <c r="K30" s="16" t="str">
        <f t="shared" si="2"/>
        <v/>
      </c>
      <c r="L30" s="12"/>
      <c r="M30" s="12"/>
      <c r="N30" s="12"/>
      <c r="O30" s="7"/>
      <c r="P30" s="7"/>
      <c r="Q30" s="7"/>
      <c r="R30" s="16" t="str">
        <f t="shared" si="3"/>
        <v/>
      </c>
      <c r="S30" s="16" t="str">
        <f t="shared" si="4"/>
        <v/>
      </c>
      <c r="T30" s="35" t="str">
        <f>IF(COUNTA(B30:G30,I30,L30:Q30)=0,"",IF(NOT(COUNTIFS(Intervencoes!$A$7:$A$26,B30,Intervencoes!$B$7:$B$26,"&lt;&gt;")=1),"Rever ID intervenção",IF(OR(C30="",D30="",E30="",P30="",Q30="",COUNT(F30:G30,I30,L30:N30)&lt;&gt;6),"Faltam valores ou suporte",IF(OR(F30&lt;=0,G30&lt;0,I30&lt;0,I30&gt;1,L30&lt;0,L30&gt;J30,M30&lt;0,M30&gt;H30,N30&lt;0,N30&gt;J30-L30,N30&gt;ROUND(M30*I30,2)),"Rever limites dos custos e IVA",IF(AND(OR(M30&lt;H30,L30&gt;0,N30&lt;J30-L30,G30=0),O30=""),"Falta fundamento de IVA ou rateio",IF(COUNTIFS(Documentos!$A$7:$A$306,Q30,Documentos!$E$7:$E$306,"&lt;&gt;")&lt;&gt;1,"Falta documento de suporte","OK"))))))</f>
        <v/>
      </c>
    </row>
    <row r="31" spans="1:20" ht="34.950000000000003" customHeight="1">
      <c r="A31" s="8" t="s">
        <v>211</v>
      </c>
      <c r="B31" s="7"/>
      <c r="C31" s="7"/>
      <c r="D31" s="7"/>
      <c r="E31" s="7"/>
      <c r="F31" s="14"/>
      <c r="G31" s="12"/>
      <c r="H31" s="16" t="str">
        <f t="shared" si="0"/>
        <v/>
      </c>
      <c r="I31" s="15"/>
      <c r="J31" s="16" t="str">
        <f t="shared" si="1"/>
        <v/>
      </c>
      <c r="K31" s="16" t="str">
        <f t="shared" si="2"/>
        <v/>
      </c>
      <c r="L31" s="12"/>
      <c r="M31" s="12"/>
      <c r="N31" s="12"/>
      <c r="O31" s="7"/>
      <c r="P31" s="7"/>
      <c r="Q31" s="7"/>
      <c r="R31" s="16" t="str">
        <f t="shared" si="3"/>
        <v/>
      </c>
      <c r="S31" s="16" t="str">
        <f t="shared" si="4"/>
        <v/>
      </c>
      <c r="T31" s="35" t="str">
        <f>IF(COUNTA(B31:G31,I31,L31:Q31)=0,"",IF(NOT(COUNTIFS(Intervencoes!$A$7:$A$26,B31,Intervencoes!$B$7:$B$26,"&lt;&gt;")=1),"Rever ID intervenção",IF(OR(C31="",D31="",E31="",P31="",Q31="",COUNT(F31:G31,I31,L31:N31)&lt;&gt;6),"Faltam valores ou suporte",IF(OR(F31&lt;=0,G31&lt;0,I31&lt;0,I31&gt;1,L31&lt;0,L31&gt;J31,M31&lt;0,M31&gt;H31,N31&lt;0,N31&gt;J31-L31,N31&gt;ROUND(M31*I31,2)),"Rever limites dos custos e IVA",IF(AND(OR(M31&lt;H31,L31&gt;0,N31&lt;J31-L31,G31=0),O31=""),"Falta fundamento de IVA ou rateio",IF(COUNTIFS(Documentos!$A$7:$A$306,Q31,Documentos!$E$7:$E$306,"&lt;&gt;")&lt;&gt;1,"Falta documento de suporte","OK"))))))</f>
        <v/>
      </c>
    </row>
    <row r="32" spans="1:20" ht="34.950000000000003" customHeight="1">
      <c r="A32" s="8" t="s">
        <v>212</v>
      </c>
      <c r="B32" s="7"/>
      <c r="C32" s="7"/>
      <c r="D32" s="7"/>
      <c r="E32" s="7"/>
      <c r="F32" s="14"/>
      <c r="G32" s="12"/>
      <c r="H32" s="16" t="str">
        <f t="shared" si="0"/>
        <v/>
      </c>
      <c r="I32" s="15"/>
      <c r="J32" s="16" t="str">
        <f t="shared" si="1"/>
        <v/>
      </c>
      <c r="K32" s="16" t="str">
        <f t="shared" si="2"/>
        <v/>
      </c>
      <c r="L32" s="12"/>
      <c r="M32" s="12"/>
      <c r="N32" s="12"/>
      <c r="O32" s="7"/>
      <c r="P32" s="7"/>
      <c r="Q32" s="7"/>
      <c r="R32" s="16" t="str">
        <f t="shared" si="3"/>
        <v/>
      </c>
      <c r="S32" s="16" t="str">
        <f t="shared" si="4"/>
        <v/>
      </c>
      <c r="T32" s="35" t="str">
        <f>IF(COUNTA(B32:G32,I32,L32:Q32)=0,"",IF(NOT(COUNTIFS(Intervencoes!$A$7:$A$26,B32,Intervencoes!$B$7:$B$26,"&lt;&gt;")=1),"Rever ID intervenção",IF(OR(C32="",D32="",E32="",P32="",Q32="",COUNT(F32:G32,I32,L32:N32)&lt;&gt;6),"Faltam valores ou suporte",IF(OR(F32&lt;=0,G32&lt;0,I32&lt;0,I32&gt;1,L32&lt;0,L32&gt;J32,M32&lt;0,M32&gt;H32,N32&lt;0,N32&gt;J32-L32,N32&gt;ROUND(M32*I32,2)),"Rever limites dos custos e IVA",IF(AND(OR(M32&lt;H32,L32&gt;0,N32&lt;J32-L32,G32=0),O32=""),"Falta fundamento de IVA ou rateio",IF(COUNTIFS(Documentos!$A$7:$A$306,Q32,Documentos!$E$7:$E$306,"&lt;&gt;")&lt;&gt;1,"Falta documento de suporte","OK"))))))</f>
        <v/>
      </c>
    </row>
    <row r="33" spans="1:20" ht="34.950000000000003" customHeight="1">
      <c r="A33" s="8" t="s">
        <v>213</v>
      </c>
      <c r="B33" s="7"/>
      <c r="C33" s="7"/>
      <c r="D33" s="7"/>
      <c r="E33" s="7"/>
      <c r="F33" s="14"/>
      <c r="G33" s="12"/>
      <c r="H33" s="16" t="str">
        <f t="shared" si="0"/>
        <v/>
      </c>
      <c r="I33" s="15"/>
      <c r="J33" s="16" t="str">
        <f t="shared" si="1"/>
        <v/>
      </c>
      <c r="K33" s="16" t="str">
        <f t="shared" si="2"/>
        <v/>
      </c>
      <c r="L33" s="12"/>
      <c r="M33" s="12"/>
      <c r="N33" s="12"/>
      <c r="O33" s="7"/>
      <c r="P33" s="7"/>
      <c r="Q33" s="7"/>
      <c r="R33" s="16" t="str">
        <f t="shared" si="3"/>
        <v/>
      </c>
      <c r="S33" s="16" t="str">
        <f t="shared" si="4"/>
        <v/>
      </c>
      <c r="T33" s="35" t="str">
        <f>IF(COUNTA(B33:G33,I33,L33:Q33)=0,"",IF(NOT(COUNTIFS(Intervencoes!$A$7:$A$26,B33,Intervencoes!$B$7:$B$26,"&lt;&gt;")=1),"Rever ID intervenção",IF(OR(C33="",D33="",E33="",P33="",Q33="",COUNT(F33:G33,I33,L33:N33)&lt;&gt;6),"Faltam valores ou suporte",IF(OR(F33&lt;=0,G33&lt;0,I33&lt;0,I33&gt;1,L33&lt;0,L33&gt;J33,M33&lt;0,M33&gt;H33,N33&lt;0,N33&gt;J33-L33,N33&gt;ROUND(M33*I33,2)),"Rever limites dos custos e IVA",IF(AND(OR(M33&lt;H33,L33&gt;0,N33&lt;J33-L33,G33=0),O33=""),"Falta fundamento de IVA ou rateio",IF(COUNTIFS(Documentos!$A$7:$A$306,Q33,Documentos!$E$7:$E$306,"&lt;&gt;")&lt;&gt;1,"Falta documento de suporte","OK"))))))</f>
        <v/>
      </c>
    </row>
    <row r="34" spans="1:20" ht="34.950000000000003" customHeight="1">
      <c r="A34" s="8" t="s">
        <v>214</v>
      </c>
      <c r="B34" s="7"/>
      <c r="C34" s="7"/>
      <c r="D34" s="7"/>
      <c r="E34" s="7"/>
      <c r="F34" s="14"/>
      <c r="G34" s="12"/>
      <c r="H34" s="16" t="str">
        <f t="shared" si="0"/>
        <v/>
      </c>
      <c r="I34" s="15"/>
      <c r="J34" s="16" t="str">
        <f t="shared" si="1"/>
        <v/>
      </c>
      <c r="K34" s="16" t="str">
        <f t="shared" si="2"/>
        <v/>
      </c>
      <c r="L34" s="12"/>
      <c r="M34" s="12"/>
      <c r="N34" s="12"/>
      <c r="O34" s="7"/>
      <c r="P34" s="7"/>
      <c r="Q34" s="7"/>
      <c r="R34" s="16" t="str">
        <f t="shared" si="3"/>
        <v/>
      </c>
      <c r="S34" s="16" t="str">
        <f t="shared" si="4"/>
        <v/>
      </c>
      <c r="T34" s="35" t="str">
        <f>IF(COUNTA(B34:G34,I34,L34:Q34)=0,"",IF(NOT(COUNTIFS(Intervencoes!$A$7:$A$26,B34,Intervencoes!$B$7:$B$26,"&lt;&gt;")=1),"Rever ID intervenção",IF(OR(C34="",D34="",E34="",P34="",Q34="",COUNT(F34:G34,I34,L34:N34)&lt;&gt;6),"Faltam valores ou suporte",IF(OR(F34&lt;=0,G34&lt;0,I34&lt;0,I34&gt;1,L34&lt;0,L34&gt;J34,M34&lt;0,M34&gt;H34,N34&lt;0,N34&gt;J34-L34,N34&gt;ROUND(M34*I34,2)),"Rever limites dos custos e IVA",IF(AND(OR(M34&lt;H34,L34&gt;0,N34&lt;J34-L34,G34=0),O34=""),"Falta fundamento de IVA ou rateio",IF(COUNTIFS(Documentos!$A$7:$A$306,Q34,Documentos!$E$7:$E$306,"&lt;&gt;")&lt;&gt;1,"Falta documento de suporte","OK"))))))</f>
        <v/>
      </c>
    </row>
    <row r="35" spans="1:20" ht="34.950000000000003" customHeight="1">
      <c r="A35" s="8" t="s">
        <v>215</v>
      </c>
      <c r="B35" s="7"/>
      <c r="C35" s="7"/>
      <c r="D35" s="7"/>
      <c r="E35" s="7"/>
      <c r="F35" s="14"/>
      <c r="G35" s="12"/>
      <c r="H35" s="16" t="str">
        <f t="shared" si="0"/>
        <v/>
      </c>
      <c r="I35" s="15"/>
      <c r="J35" s="16" t="str">
        <f t="shared" si="1"/>
        <v/>
      </c>
      <c r="K35" s="16" t="str">
        <f t="shared" si="2"/>
        <v/>
      </c>
      <c r="L35" s="12"/>
      <c r="M35" s="12"/>
      <c r="N35" s="12"/>
      <c r="O35" s="7"/>
      <c r="P35" s="7"/>
      <c r="Q35" s="7"/>
      <c r="R35" s="16" t="str">
        <f t="shared" si="3"/>
        <v/>
      </c>
      <c r="S35" s="16" t="str">
        <f t="shared" si="4"/>
        <v/>
      </c>
      <c r="T35" s="35" t="str">
        <f>IF(COUNTA(B35:G35,I35,L35:Q35)=0,"",IF(NOT(COUNTIFS(Intervencoes!$A$7:$A$26,B35,Intervencoes!$B$7:$B$26,"&lt;&gt;")=1),"Rever ID intervenção",IF(OR(C35="",D35="",E35="",P35="",Q35="",COUNT(F35:G35,I35,L35:N35)&lt;&gt;6),"Faltam valores ou suporte",IF(OR(F35&lt;=0,G35&lt;0,I35&lt;0,I35&gt;1,L35&lt;0,L35&gt;J35,M35&lt;0,M35&gt;H35,N35&lt;0,N35&gt;J35-L35,N35&gt;ROUND(M35*I35,2)),"Rever limites dos custos e IVA",IF(AND(OR(M35&lt;H35,L35&gt;0,N35&lt;J35-L35,G35=0),O35=""),"Falta fundamento de IVA ou rateio",IF(COUNTIFS(Documentos!$A$7:$A$306,Q35,Documentos!$E$7:$E$306,"&lt;&gt;")&lt;&gt;1,"Falta documento de suporte","OK"))))))</f>
        <v/>
      </c>
    </row>
    <row r="36" spans="1:20" ht="34.950000000000003" customHeight="1">
      <c r="A36" s="8" t="s">
        <v>216</v>
      </c>
      <c r="B36" s="7"/>
      <c r="C36" s="7"/>
      <c r="D36" s="7"/>
      <c r="E36" s="7"/>
      <c r="F36" s="14"/>
      <c r="G36" s="12"/>
      <c r="H36" s="16" t="str">
        <f t="shared" si="0"/>
        <v/>
      </c>
      <c r="I36" s="15"/>
      <c r="J36" s="16" t="str">
        <f t="shared" si="1"/>
        <v/>
      </c>
      <c r="K36" s="16" t="str">
        <f t="shared" si="2"/>
        <v/>
      </c>
      <c r="L36" s="12"/>
      <c r="M36" s="12"/>
      <c r="N36" s="12"/>
      <c r="O36" s="7"/>
      <c r="P36" s="7"/>
      <c r="Q36" s="7"/>
      <c r="R36" s="16" t="str">
        <f t="shared" si="3"/>
        <v/>
      </c>
      <c r="S36" s="16" t="str">
        <f t="shared" si="4"/>
        <v/>
      </c>
      <c r="T36" s="35" t="str">
        <f>IF(COUNTA(B36:G36,I36,L36:Q36)=0,"",IF(NOT(COUNTIFS(Intervencoes!$A$7:$A$26,B36,Intervencoes!$B$7:$B$26,"&lt;&gt;")=1),"Rever ID intervenção",IF(OR(C36="",D36="",E36="",P36="",Q36="",COUNT(F36:G36,I36,L36:N36)&lt;&gt;6),"Faltam valores ou suporte",IF(OR(F36&lt;=0,G36&lt;0,I36&lt;0,I36&gt;1,L36&lt;0,L36&gt;J36,M36&lt;0,M36&gt;H36,N36&lt;0,N36&gt;J36-L36,N36&gt;ROUND(M36*I36,2)),"Rever limites dos custos e IVA",IF(AND(OR(M36&lt;H36,L36&gt;0,N36&lt;J36-L36,G36=0),O36=""),"Falta fundamento de IVA ou rateio",IF(COUNTIFS(Documentos!$A$7:$A$306,Q36,Documentos!$E$7:$E$306,"&lt;&gt;")&lt;&gt;1,"Falta documento de suporte","OK"))))))</f>
        <v/>
      </c>
    </row>
    <row r="37" spans="1:20" ht="34.950000000000003" customHeight="1">
      <c r="A37" s="8" t="s">
        <v>217</v>
      </c>
      <c r="B37" s="7"/>
      <c r="C37" s="7"/>
      <c r="D37" s="7"/>
      <c r="E37" s="7"/>
      <c r="F37" s="14"/>
      <c r="G37" s="12"/>
      <c r="H37" s="16" t="str">
        <f t="shared" si="0"/>
        <v/>
      </c>
      <c r="I37" s="15"/>
      <c r="J37" s="16" t="str">
        <f t="shared" si="1"/>
        <v/>
      </c>
      <c r="K37" s="16" t="str">
        <f t="shared" si="2"/>
        <v/>
      </c>
      <c r="L37" s="12"/>
      <c r="M37" s="12"/>
      <c r="N37" s="12"/>
      <c r="O37" s="7"/>
      <c r="P37" s="7"/>
      <c r="Q37" s="7"/>
      <c r="R37" s="16" t="str">
        <f t="shared" si="3"/>
        <v/>
      </c>
      <c r="S37" s="16" t="str">
        <f t="shared" si="4"/>
        <v/>
      </c>
      <c r="T37" s="35" t="str">
        <f>IF(COUNTA(B37:G37,I37,L37:Q37)=0,"",IF(NOT(COUNTIFS(Intervencoes!$A$7:$A$26,B37,Intervencoes!$B$7:$B$26,"&lt;&gt;")=1),"Rever ID intervenção",IF(OR(C37="",D37="",E37="",P37="",Q37="",COUNT(F37:G37,I37,L37:N37)&lt;&gt;6),"Faltam valores ou suporte",IF(OR(F37&lt;=0,G37&lt;0,I37&lt;0,I37&gt;1,L37&lt;0,L37&gt;J37,M37&lt;0,M37&gt;H37,N37&lt;0,N37&gt;J37-L37,N37&gt;ROUND(M37*I37,2)),"Rever limites dos custos e IVA",IF(AND(OR(M37&lt;H37,L37&gt;0,N37&lt;J37-L37,G37=0),O37=""),"Falta fundamento de IVA ou rateio",IF(COUNTIFS(Documentos!$A$7:$A$306,Q37,Documentos!$E$7:$E$306,"&lt;&gt;")&lt;&gt;1,"Falta documento de suporte","OK"))))))</f>
        <v/>
      </c>
    </row>
    <row r="38" spans="1:20" ht="34.950000000000003" customHeight="1">
      <c r="A38" s="8" t="s">
        <v>218</v>
      </c>
      <c r="B38" s="7"/>
      <c r="C38" s="7"/>
      <c r="D38" s="7"/>
      <c r="E38" s="7"/>
      <c r="F38" s="14"/>
      <c r="G38" s="12"/>
      <c r="H38" s="16" t="str">
        <f t="shared" si="0"/>
        <v/>
      </c>
      <c r="I38" s="15"/>
      <c r="J38" s="16" t="str">
        <f t="shared" si="1"/>
        <v/>
      </c>
      <c r="K38" s="16" t="str">
        <f t="shared" si="2"/>
        <v/>
      </c>
      <c r="L38" s="12"/>
      <c r="M38" s="12"/>
      <c r="N38" s="12"/>
      <c r="O38" s="7"/>
      <c r="P38" s="7"/>
      <c r="Q38" s="7"/>
      <c r="R38" s="16" t="str">
        <f t="shared" si="3"/>
        <v/>
      </c>
      <c r="S38" s="16" t="str">
        <f t="shared" si="4"/>
        <v/>
      </c>
      <c r="T38" s="35" t="str">
        <f>IF(COUNTA(B38:G38,I38,L38:Q38)=0,"",IF(NOT(COUNTIFS(Intervencoes!$A$7:$A$26,B38,Intervencoes!$B$7:$B$26,"&lt;&gt;")=1),"Rever ID intervenção",IF(OR(C38="",D38="",E38="",P38="",Q38="",COUNT(F38:G38,I38,L38:N38)&lt;&gt;6),"Faltam valores ou suporte",IF(OR(F38&lt;=0,G38&lt;0,I38&lt;0,I38&gt;1,L38&lt;0,L38&gt;J38,M38&lt;0,M38&gt;H38,N38&lt;0,N38&gt;J38-L38,N38&gt;ROUND(M38*I38,2)),"Rever limites dos custos e IVA",IF(AND(OR(M38&lt;H38,L38&gt;0,N38&lt;J38-L38,G38=0),O38=""),"Falta fundamento de IVA ou rateio",IF(COUNTIFS(Documentos!$A$7:$A$306,Q38,Documentos!$E$7:$E$306,"&lt;&gt;")&lt;&gt;1,"Falta documento de suporte","OK"))))))</f>
        <v/>
      </c>
    </row>
    <row r="39" spans="1:20" ht="34.950000000000003" customHeight="1">
      <c r="A39" s="8" t="s">
        <v>219</v>
      </c>
      <c r="B39" s="7"/>
      <c r="C39" s="7"/>
      <c r="D39" s="7"/>
      <c r="E39" s="7"/>
      <c r="F39" s="14"/>
      <c r="G39" s="12"/>
      <c r="H39" s="16" t="str">
        <f t="shared" ref="H39:H70" si="5">IF(B39="","",IF(COUNT(F39:G39)&lt;2,"Por apurar",ROUND(F39*G39,2)))</f>
        <v/>
      </c>
      <c r="I39" s="15"/>
      <c r="J39" s="16" t="str">
        <f t="shared" ref="J39:J70" si="6">IF(B39="","",IF(AND(ISNUMBER(H39),ISNUMBER(I39)),ROUND(H39*I39,2),"Por apurar"))</f>
        <v/>
      </c>
      <c r="K39" s="16" t="str">
        <f t="shared" ref="K39:K70" si="7">IF(B39="","",IF(AND(ISNUMBER(H39),ISNUMBER(J39)),H39+J39,"Por apurar"))</f>
        <v/>
      </c>
      <c r="L39" s="12"/>
      <c r="M39" s="12"/>
      <c r="N39" s="12"/>
      <c r="O39" s="7"/>
      <c r="P39" s="7"/>
      <c r="Q39" s="7"/>
      <c r="R39" s="16" t="str">
        <f t="shared" ref="R39:R70" si="8">IF(B39="","",IF(COUNT(M39:N39)&lt;2,"Por apurar",IF(OR(D39="Pessoal próprio",D39="Maquinaria própria"),SUM(M39:N39),0)))</f>
        <v/>
      </c>
      <c r="S39" s="16" t="str">
        <f t="shared" ref="S39:S70" si="9">IF(B39="","",IF(T39&lt;&gt;"OK","Por apurar",SUM(M39:N39)-R39))</f>
        <v/>
      </c>
      <c r="T39" s="35" t="str">
        <f>IF(COUNTA(B39:G39,I39,L39:Q39)=0,"",IF(NOT(COUNTIFS(Intervencoes!$A$7:$A$26,B39,Intervencoes!$B$7:$B$26,"&lt;&gt;")=1),"Rever ID intervenção",IF(OR(C39="",D39="",E39="",P39="",Q39="",COUNT(F39:G39,I39,L39:N39)&lt;&gt;6),"Faltam valores ou suporte",IF(OR(F39&lt;=0,G39&lt;0,I39&lt;0,I39&gt;1,L39&lt;0,L39&gt;J39,M39&lt;0,M39&gt;H39,N39&lt;0,N39&gt;J39-L39,N39&gt;ROUND(M39*I39,2)),"Rever limites dos custos e IVA",IF(AND(OR(M39&lt;H39,L39&gt;0,N39&lt;J39-L39,G39=0),O39=""),"Falta fundamento de IVA ou rateio",IF(COUNTIFS(Documentos!$A$7:$A$306,Q39,Documentos!$E$7:$E$306,"&lt;&gt;")&lt;&gt;1,"Falta documento de suporte","OK"))))))</f>
        <v/>
      </c>
    </row>
    <row r="40" spans="1:20" ht="34.950000000000003" customHeight="1">
      <c r="A40" s="8" t="s">
        <v>220</v>
      </c>
      <c r="B40" s="7"/>
      <c r="C40" s="7"/>
      <c r="D40" s="7"/>
      <c r="E40" s="7"/>
      <c r="F40" s="14"/>
      <c r="G40" s="12"/>
      <c r="H40" s="16" t="str">
        <f t="shared" si="5"/>
        <v/>
      </c>
      <c r="I40" s="15"/>
      <c r="J40" s="16" t="str">
        <f t="shared" si="6"/>
        <v/>
      </c>
      <c r="K40" s="16" t="str">
        <f t="shared" si="7"/>
        <v/>
      </c>
      <c r="L40" s="12"/>
      <c r="M40" s="12"/>
      <c r="N40" s="12"/>
      <c r="O40" s="7"/>
      <c r="P40" s="7"/>
      <c r="Q40" s="7"/>
      <c r="R40" s="16" t="str">
        <f t="shared" si="8"/>
        <v/>
      </c>
      <c r="S40" s="16" t="str">
        <f t="shared" si="9"/>
        <v/>
      </c>
      <c r="T40" s="35" t="str">
        <f>IF(COUNTA(B40:G40,I40,L40:Q40)=0,"",IF(NOT(COUNTIFS(Intervencoes!$A$7:$A$26,B40,Intervencoes!$B$7:$B$26,"&lt;&gt;")=1),"Rever ID intervenção",IF(OR(C40="",D40="",E40="",P40="",Q40="",COUNT(F40:G40,I40,L40:N40)&lt;&gt;6),"Faltam valores ou suporte",IF(OR(F40&lt;=0,G40&lt;0,I40&lt;0,I40&gt;1,L40&lt;0,L40&gt;J40,M40&lt;0,M40&gt;H40,N40&lt;0,N40&gt;J40-L40,N40&gt;ROUND(M40*I40,2)),"Rever limites dos custos e IVA",IF(AND(OR(M40&lt;H40,L40&gt;0,N40&lt;J40-L40,G40=0),O40=""),"Falta fundamento de IVA ou rateio",IF(COUNTIFS(Documentos!$A$7:$A$306,Q40,Documentos!$E$7:$E$306,"&lt;&gt;")&lt;&gt;1,"Falta documento de suporte","OK"))))))</f>
        <v/>
      </c>
    </row>
    <row r="41" spans="1:20" ht="34.950000000000003" customHeight="1">
      <c r="A41" s="8" t="s">
        <v>221</v>
      </c>
      <c r="B41" s="7"/>
      <c r="C41" s="7"/>
      <c r="D41" s="7"/>
      <c r="E41" s="7"/>
      <c r="F41" s="14"/>
      <c r="G41" s="12"/>
      <c r="H41" s="16" t="str">
        <f t="shared" si="5"/>
        <v/>
      </c>
      <c r="I41" s="15"/>
      <c r="J41" s="16" t="str">
        <f t="shared" si="6"/>
        <v/>
      </c>
      <c r="K41" s="16" t="str">
        <f t="shared" si="7"/>
        <v/>
      </c>
      <c r="L41" s="12"/>
      <c r="M41" s="12"/>
      <c r="N41" s="12"/>
      <c r="O41" s="7"/>
      <c r="P41" s="7"/>
      <c r="Q41" s="7"/>
      <c r="R41" s="16" t="str">
        <f t="shared" si="8"/>
        <v/>
      </c>
      <c r="S41" s="16" t="str">
        <f t="shared" si="9"/>
        <v/>
      </c>
      <c r="T41" s="35" t="str">
        <f>IF(COUNTA(B41:G41,I41,L41:Q41)=0,"",IF(NOT(COUNTIFS(Intervencoes!$A$7:$A$26,B41,Intervencoes!$B$7:$B$26,"&lt;&gt;")=1),"Rever ID intervenção",IF(OR(C41="",D41="",E41="",P41="",Q41="",COUNT(F41:G41,I41,L41:N41)&lt;&gt;6),"Faltam valores ou suporte",IF(OR(F41&lt;=0,G41&lt;0,I41&lt;0,I41&gt;1,L41&lt;0,L41&gt;J41,M41&lt;0,M41&gt;H41,N41&lt;0,N41&gt;J41-L41,N41&gt;ROUND(M41*I41,2)),"Rever limites dos custos e IVA",IF(AND(OR(M41&lt;H41,L41&gt;0,N41&lt;J41-L41,G41=0),O41=""),"Falta fundamento de IVA ou rateio",IF(COUNTIFS(Documentos!$A$7:$A$306,Q41,Documentos!$E$7:$E$306,"&lt;&gt;")&lt;&gt;1,"Falta documento de suporte","OK"))))))</f>
        <v/>
      </c>
    </row>
    <row r="42" spans="1:20" ht="34.950000000000003" customHeight="1">
      <c r="A42" s="8" t="s">
        <v>222</v>
      </c>
      <c r="B42" s="7"/>
      <c r="C42" s="7"/>
      <c r="D42" s="7"/>
      <c r="E42" s="7"/>
      <c r="F42" s="14"/>
      <c r="G42" s="12"/>
      <c r="H42" s="16" t="str">
        <f t="shared" si="5"/>
        <v/>
      </c>
      <c r="I42" s="15"/>
      <c r="J42" s="16" t="str">
        <f t="shared" si="6"/>
        <v/>
      </c>
      <c r="K42" s="16" t="str">
        <f t="shared" si="7"/>
        <v/>
      </c>
      <c r="L42" s="12"/>
      <c r="M42" s="12"/>
      <c r="N42" s="12"/>
      <c r="O42" s="7"/>
      <c r="P42" s="7"/>
      <c r="Q42" s="7"/>
      <c r="R42" s="16" t="str">
        <f t="shared" si="8"/>
        <v/>
      </c>
      <c r="S42" s="16" t="str">
        <f t="shared" si="9"/>
        <v/>
      </c>
      <c r="T42" s="35" t="str">
        <f>IF(COUNTA(B42:G42,I42,L42:Q42)=0,"",IF(NOT(COUNTIFS(Intervencoes!$A$7:$A$26,B42,Intervencoes!$B$7:$B$26,"&lt;&gt;")=1),"Rever ID intervenção",IF(OR(C42="",D42="",E42="",P42="",Q42="",COUNT(F42:G42,I42,L42:N42)&lt;&gt;6),"Faltam valores ou suporte",IF(OR(F42&lt;=0,G42&lt;0,I42&lt;0,I42&gt;1,L42&lt;0,L42&gt;J42,M42&lt;0,M42&gt;H42,N42&lt;0,N42&gt;J42-L42,N42&gt;ROUND(M42*I42,2)),"Rever limites dos custos e IVA",IF(AND(OR(M42&lt;H42,L42&gt;0,N42&lt;J42-L42,G42=0),O42=""),"Falta fundamento de IVA ou rateio",IF(COUNTIFS(Documentos!$A$7:$A$306,Q42,Documentos!$E$7:$E$306,"&lt;&gt;")&lt;&gt;1,"Falta documento de suporte","OK"))))))</f>
        <v/>
      </c>
    </row>
    <row r="43" spans="1:20" ht="34.950000000000003" customHeight="1">
      <c r="A43" s="8" t="s">
        <v>223</v>
      </c>
      <c r="B43" s="7"/>
      <c r="C43" s="7"/>
      <c r="D43" s="7"/>
      <c r="E43" s="7"/>
      <c r="F43" s="14"/>
      <c r="G43" s="12"/>
      <c r="H43" s="16" t="str">
        <f t="shared" si="5"/>
        <v/>
      </c>
      <c r="I43" s="15"/>
      <c r="J43" s="16" t="str">
        <f t="shared" si="6"/>
        <v/>
      </c>
      <c r="K43" s="16" t="str">
        <f t="shared" si="7"/>
        <v/>
      </c>
      <c r="L43" s="12"/>
      <c r="M43" s="12"/>
      <c r="N43" s="12"/>
      <c r="O43" s="7"/>
      <c r="P43" s="7"/>
      <c r="Q43" s="7"/>
      <c r="R43" s="16" t="str">
        <f t="shared" si="8"/>
        <v/>
      </c>
      <c r="S43" s="16" t="str">
        <f t="shared" si="9"/>
        <v/>
      </c>
      <c r="T43" s="35" t="str">
        <f>IF(COUNTA(B43:G43,I43,L43:Q43)=0,"",IF(NOT(COUNTIFS(Intervencoes!$A$7:$A$26,B43,Intervencoes!$B$7:$B$26,"&lt;&gt;")=1),"Rever ID intervenção",IF(OR(C43="",D43="",E43="",P43="",Q43="",COUNT(F43:G43,I43,L43:N43)&lt;&gt;6),"Faltam valores ou suporte",IF(OR(F43&lt;=0,G43&lt;0,I43&lt;0,I43&gt;1,L43&lt;0,L43&gt;J43,M43&lt;0,M43&gt;H43,N43&lt;0,N43&gt;J43-L43,N43&gt;ROUND(M43*I43,2)),"Rever limites dos custos e IVA",IF(AND(OR(M43&lt;H43,L43&gt;0,N43&lt;J43-L43,G43=0),O43=""),"Falta fundamento de IVA ou rateio",IF(COUNTIFS(Documentos!$A$7:$A$306,Q43,Documentos!$E$7:$E$306,"&lt;&gt;")&lt;&gt;1,"Falta documento de suporte","OK"))))))</f>
        <v/>
      </c>
    </row>
    <row r="44" spans="1:20" ht="34.950000000000003" customHeight="1">
      <c r="A44" s="8" t="s">
        <v>224</v>
      </c>
      <c r="B44" s="7"/>
      <c r="C44" s="7"/>
      <c r="D44" s="7"/>
      <c r="E44" s="7"/>
      <c r="F44" s="14"/>
      <c r="G44" s="12"/>
      <c r="H44" s="16" t="str">
        <f t="shared" si="5"/>
        <v/>
      </c>
      <c r="I44" s="15"/>
      <c r="J44" s="16" t="str">
        <f t="shared" si="6"/>
        <v/>
      </c>
      <c r="K44" s="16" t="str">
        <f t="shared" si="7"/>
        <v/>
      </c>
      <c r="L44" s="12"/>
      <c r="M44" s="12"/>
      <c r="N44" s="12"/>
      <c r="O44" s="7"/>
      <c r="P44" s="7"/>
      <c r="Q44" s="7"/>
      <c r="R44" s="16" t="str">
        <f t="shared" si="8"/>
        <v/>
      </c>
      <c r="S44" s="16" t="str">
        <f t="shared" si="9"/>
        <v/>
      </c>
      <c r="T44" s="35" t="str">
        <f>IF(COUNTA(B44:G44,I44,L44:Q44)=0,"",IF(NOT(COUNTIFS(Intervencoes!$A$7:$A$26,B44,Intervencoes!$B$7:$B$26,"&lt;&gt;")=1),"Rever ID intervenção",IF(OR(C44="",D44="",E44="",P44="",Q44="",COUNT(F44:G44,I44,L44:N44)&lt;&gt;6),"Faltam valores ou suporte",IF(OR(F44&lt;=0,G44&lt;0,I44&lt;0,I44&gt;1,L44&lt;0,L44&gt;J44,M44&lt;0,M44&gt;H44,N44&lt;0,N44&gt;J44-L44,N44&gt;ROUND(M44*I44,2)),"Rever limites dos custos e IVA",IF(AND(OR(M44&lt;H44,L44&gt;0,N44&lt;J44-L44,G44=0),O44=""),"Falta fundamento de IVA ou rateio",IF(COUNTIFS(Documentos!$A$7:$A$306,Q44,Documentos!$E$7:$E$306,"&lt;&gt;")&lt;&gt;1,"Falta documento de suporte","OK"))))))</f>
        <v/>
      </c>
    </row>
    <row r="45" spans="1:20" ht="34.950000000000003" customHeight="1">
      <c r="A45" s="8" t="s">
        <v>225</v>
      </c>
      <c r="B45" s="7"/>
      <c r="C45" s="7"/>
      <c r="D45" s="7"/>
      <c r="E45" s="7"/>
      <c r="F45" s="14"/>
      <c r="G45" s="12"/>
      <c r="H45" s="16" t="str">
        <f t="shared" si="5"/>
        <v/>
      </c>
      <c r="I45" s="15"/>
      <c r="J45" s="16" t="str">
        <f t="shared" si="6"/>
        <v/>
      </c>
      <c r="K45" s="16" t="str">
        <f t="shared" si="7"/>
        <v/>
      </c>
      <c r="L45" s="12"/>
      <c r="M45" s="12"/>
      <c r="N45" s="12"/>
      <c r="O45" s="7"/>
      <c r="P45" s="7"/>
      <c r="Q45" s="7"/>
      <c r="R45" s="16" t="str">
        <f t="shared" si="8"/>
        <v/>
      </c>
      <c r="S45" s="16" t="str">
        <f t="shared" si="9"/>
        <v/>
      </c>
      <c r="T45" s="35" t="str">
        <f>IF(COUNTA(B45:G45,I45,L45:Q45)=0,"",IF(NOT(COUNTIFS(Intervencoes!$A$7:$A$26,B45,Intervencoes!$B$7:$B$26,"&lt;&gt;")=1),"Rever ID intervenção",IF(OR(C45="",D45="",E45="",P45="",Q45="",COUNT(F45:G45,I45,L45:N45)&lt;&gt;6),"Faltam valores ou suporte",IF(OR(F45&lt;=0,G45&lt;0,I45&lt;0,I45&gt;1,L45&lt;0,L45&gt;J45,M45&lt;0,M45&gt;H45,N45&lt;0,N45&gt;J45-L45,N45&gt;ROUND(M45*I45,2)),"Rever limites dos custos e IVA",IF(AND(OR(M45&lt;H45,L45&gt;0,N45&lt;J45-L45,G45=0),O45=""),"Falta fundamento de IVA ou rateio",IF(COUNTIFS(Documentos!$A$7:$A$306,Q45,Documentos!$E$7:$E$306,"&lt;&gt;")&lt;&gt;1,"Falta documento de suporte","OK"))))))</f>
        <v/>
      </c>
    </row>
    <row r="46" spans="1:20" ht="34.950000000000003" customHeight="1">
      <c r="A46" s="8" t="s">
        <v>226</v>
      </c>
      <c r="B46" s="7"/>
      <c r="C46" s="7"/>
      <c r="D46" s="7"/>
      <c r="E46" s="7"/>
      <c r="F46" s="14"/>
      <c r="G46" s="12"/>
      <c r="H46" s="16" t="str">
        <f t="shared" si="5"/>
        <v/>
      </c>
      <c r="I46" s="15"/>
      <c r="J46" s="16" t="str">
        <f t="shared" si="6"/>
        <v/>
      </c>
      <c r="K46" s="16" t="str">
        <f t="shared" si="7"/>
        <v/>
      </c>
      <c r="L46" s="12"/>
      <c r="M46" s="12"/>
      <c r="N46" s="12"/>
      <c r="O46" s="7"/>
      <c r="P46" s="7"/>
      <c r="Q46" s="7"/>
      <c r="R46" s="16" t="str">
        <f t="shared" si="8"/>
        <v/>
      </c>
      <c r="S46" s="16" t="str">
        <f t="shared" si="9"/>
        <v/>
      </c>
      <c r="T46" s="35" t="str">
        <f>IF(COUNTA(B46:G46,I46,L46:Q46)=0,"",IF(NOT(COUNTIFS(Intervencoes!$A$7:$A$26,B46,Intervencoes!$B$7:$B$26,"&lt;&gt;")=1),"Rever ID intervenção",IF(OR(C46="",D46="",E46="",P46="",Q46="",COUNT(F46:G46,I46,L46:N46)&lt;&gt;6),"Faltam valores ou suporte",IF(OR(F46&lt;=0,G46&lt;0,I46&lt;0,I46&gt;1,L46&lt;0,L46&gt;J46,M46&lt;0,M46&gt;H46,N46&lt;0,N46&gt;J46-L46,N46&gt;ROUND(M46*I46,2)),"Rever limites dos custos e IVA",IF(AND(OR(M46&lt;H46,L46&gt;0,N46&lt;J46-L46,G46=0),O46=""),"Falta fundamento de IVA ou rateio",IF(COUNTIFS(Documentos!$A$7:$A$306,Q46,Documentos!$E$7:$E$306,"&lt;&gt;")&lt;&gt;1,"Falta documento de suporte","OK"))))))</f>
        <v/>
      </c>
    </row>
    <row r="47" spans="1:20" ht="34.950000000000003" customHeight="1">
      <c r="A47" s="8" t="s">
        <v>227</v>
      </c>
      <c r="B47" s="7"/>
      <c r="C47" s="7"/>
      <c r="D47" s="7"/>
      <c r="E47" s="7"/>
      <c r="F47" s="14"/>
      <c r="G47" s="12"/>
      <c r="H47" s="16" t="str">
        <f t="shared" si="5"/>
        <v/>
      </c>
      <c r="I47" s="15"/>
      <c r="J47" s="16" t="str">
        <f t="shared" si="6"/>
        <v/>
      </c>
      <c r="K47" s="16" t="str">
        <f t="shared" si="7"/>
        <v/>
      </c>
      <c r="L47" s="12"/>
      <c r="M47" s="12"/>
      <c r="N47" s="12"/>
      <c r="O47" s="7"/>
      <c r="P47" s="7"/>
      <c r="Q47" s="7"/>
      <c r="R47" s="16" t="str">
        <f t="shared" si="8"/>
        <v/>
      </c>
      <c r="S47" s="16" t="str">
        <f t="shared" si="9"/>
        <v/>
      </c>
      <c r="T47" s="35" t="str">
        <f>IF(COUNTA(B47:G47,I47,L47:Q47)=0,"",IF(NOT(COUNTIFS(Intervencoes!$A$7:$A$26,B47,Intervencoes!$B$7:$B$26,"&lt;&gt;")=1),"Rever ID intervenção",IF(OR(C47="",D47="",E47="",P47="",Q47="",COUNT(F47:G47,I47,L47:N47)&lt;&gt;6),"Faltam valores ou suporte",IF(OR(F47&lt;=0,G47&lt;0,I47&lt;0,I47&gt;1,L47&lt;0,L47&gt;J47,M47&lt;0,M47&gt;H47,N47&lt;0,N47&gt;J47-L47,N47&gt;ROUND(M47*I47,2)),"Rever limites dos custos e IVA",IF(AND(OR(M47&lt;H47,L47&gt;0,N47&lt;J47-L47,G47=0),O47=""),"Falta fundamento de IVA ou rateio",IF(COUNTIFS(Documentos!$A$7:$A$306,Q47,Documentos!$E$7:$E$306,"&lt;&gt;")&lt;&gt;1,"Falta documento de suporte","OK"))))))</f>
        <v/>
      </c>
    </row>
    <row r="48" spans="1:20" ht="34.950000000000003" customHeight="1">
      <c r="A48" s="8" t="s">
        <v>228</v>
      </c>
      <c r="B48" s="7"/>
      <c r="C48" s="7"/>
      <c r="D48" s="7"/>
      <c r="E48" s="7"/>
      <c r="F48" s="14"/>
      <c r="G48" s="12"/>
      <c r="H48" s="16" t="str">
        <f t="shared" si="5"/>
        <v/>
      </c>
      <c r="I48" s="15"/>
      <c r="J48" s="16" t="str">
        <f t="shared" si="6"/>
        <v/>
      </c>
      <c r="K48" s="16" t="str">
        <f t="shared" si="7"/>
        <v/>
      </c>
      <c r="L48" s="12"/>
      <c r="M48" s="12"/>
      <c r="N48" s="12"/>
      <c r="O48" s="7"/>
      <c r="P48" s="7"/>
      <c r="Q48" s="7"/>
      <c r="R48" s="16" t="str">
        <f t="shared" si="8"/>
        <v/>
      </c>
      <c r="S48" s="16" t="str">
        <f t="shared" si="9"/>
        <v/>
      </c>
      <c r="T48" s="35" t="str">
        <f>IF(COUNTA(B48:G48,I48,L48:Q48)=0,"",IF(NOT(COUNTIFS(Intervencoes!$A$7:$A$26,B48,Intervencoes!$B$7:$B$26,"&lt;&gt;")=1),"Rever ID intervenção",IF(OR(C48="",D48="",E48="",P48="",Q48="",COUNT(F48:G48,I48,L48:N48)&lt;&gt;6),"Faltam valores ou suporte",IF(OR(F48&lt;=0,G48&lt;0,I48&lt;0,I48&gt;1,L48&lt;0,L48&gt;J48,M48&lt;0,M48&gt;H48,N48&lt;0,N48&gt;J48-L48,N48&gt;ROUND(M48*I48,2)),"Rever limites dos custos e IVA",IF(AND(OR(M48&lt;H48,L48&gt;0,N48&lt;J48-L48,G48=0),O48=""),"Falta fundamento de IVA ou rateio",IF(COUNTIFS(Documentos!$A$7:$A$306,Q48,Documentos!$E$7:$E$306,"&lt;&gt;")&lt;&gt;1,"Falta documento de suporte","OK"))))))</f>
        <v/>
      </c>
    </row>
    <row r="49" spans="1:20" ht="34.950000000000003" customHeight="1">
      <c r="A49" s="8" t="s">
        <v>229</v>
      </c>
      <c r="B49" s="7"/>
      <c r="C49" s="7"/>
      <c r="D49" s="7"/>
      <c r="E49" s="7"/>
      <c r="F49" s="14"/>
      <c r="G49" s="12"/>
      <c r="H49" s="16" t="str">
        <f t="shared" si="5"/>
        <v/>
      </c>
      <c r="I49" s="15"/>
      <c r="J49" s="16" t="str">
        <f t="shared" si="6"/>
        <v/>
      </c>
      <c r="K49" s="16" t="str">
        <f t="shared" si="7"/>
        <v/>
      </c>
      <c r="L49" s="12"/>
      <c r="M49" s="12"/>
      <c r="N49" s="12"/>
      <c r="O49" s="7"/>
      <c r="P49" s="7"/>
      <c r="Q49" s="7"/>
      <c r="R49" s="16" t="str">
        <f t="shared" si="8"/>
        <v/>
      </c>
      <c r="S49" s="16" t="str">
        <f t="shared" si="9"/>
        <v/>
      </c>
      <c r="T49" s="35" t="str">
        <f>IF(COUNTA(B49:G49,I49,L49:Q49)=0,"",IF(NOT(COUNTIFS(Intervencoes!$A$7:$A$26,B49,Intervencoes!$B$7:$B$26,"&lt;&gt;")=1),"Rever ID intervenção",IF(OR(C49="",D49="",E49="",P49="",Q49="",COUNT(F49:G49,I49,L49:N49)&lt;&gt;6),"Faltam valores ou suporte",IF(OR(F49&lt;=0,G49&lt;0,I49&lt;0,I49&gt;1,L49&lt;0,L49&gt;J49,M49&lt;0,M49&gt;H49,N49&lt;0,N49&gt;J49-L49,N49&gt;ROUND(M49*I49,2)),"Rever limites dos custos e IVA",IF(AND(OR(M49&lt;H49,L49&gt;0,N49&lt;J49-L49,G49=0),O49=""),"Falta fundamento de IVA ou rateio",IF(COUNTIFS(Documentos!$A$7:$A$306,Q49,Documentos!$E$7:$E$306,"&lt;&gt;")&lt;&gt;1,"Falta documento de suporte","OK"))))))</f>
        <v/>
      </c>
    </row>
    <row r="50" spans="1:20" ht="34.950000000000003" customHeight="1">
      <c r="A50" s="8" t="s">
        <v>230</v>
      </c>
      <c r="B50" s="7"/>
      <c r="C50" s="7"/>
      <c r="D50" s="7"/>
      <c r="E50" s="7"/>
      <c r="F50" s="14"/>
      <c r="G50" s="12"/>
      <c r="H50" s="16" t="str">
        <f t="shared" si="5"/>
        <v/>
      </c>
      <c r="I50" s="15"/>
      <c r="J50" s="16" t="str">
        <f t="shared" si="6"/>
        <v/>
      </c>
      <c r="K50" s="16" t="str">
        <f t="shared" si="7"/>
        <v/>
      </c>
      <c r="L50" s="12"/>
      <c r="M50" s="12"/>
      <c r="N50" s="12"/>
      <c r="O50" s="7"/>
      <c r="P50" s="7"/>
      <c r="Q50" s="7"/>
      <c r="R50" s="16" t="str">
        <f t="shared" si="8"/>
        <v/>
      </c>
      <c r="S50" s="16" t="str">
        <f t="shared" si="9"/>
        <v/>
      </c>
      <c r="T50" s="35" t="str">
        <f>IF(COUNTA(B50:G50,I50,L50:Q50)=0,"",IF(NOT(COUNTIFS(Intervencoes!$A$7:$A$26,B50,Intervencoes!$B$7:$B$26,"&lt;&gt;")=1),"Rever ID intervenção",IF(OR(C50="",D50="",E50="",P50="",Q50="",COUNT(F50:G50,I50,L50:N50)&lt;&gt;6),"Faltam valores ou suporte",IF(OR(F50&lt;=0,G50&lt;0,I50&lt;0,I50&gt;1,L50&lt;0,L50&gt;J50,M50&lt;0,M50&gt;H50,N50&lt;0,N50&gt;J50-L50,N50&gt;ROUND(M50*I50,2)),"Rever limites dos custos e IVA",IF(AND(OR(M50&lt;H50,L50&gt;0,N50&lt;J50-L50,G50=0),O50=""),"Falta fundamento de IVA ou rateio",IF(COUNTIFS(Documentos!$A$7:$A$306,Q50,Documentos!$E$7:$E$306,"&lt;&gt;")&lt;&gt;1,"Falta documento de suporte","OK"))))))</f>
        <v/>
      </c>
    </row>
    <row r="51" spans="1:20" ht="34.950000000000003" customHeight="1">
      <c r="A51" s="8" t="s">
        <v>231</v>
      </c>
      <c r="B51" s="7"/>
      <c r="C51" s="7"/>
      <c r="D51" s="7"/>
      <c r="E51" s="7"/>
      <c r="F51" s="14"/>
      <c r="G51" s="12"/>
      <c r="H51" s="16" t="str">
        <f t="shared" si="5"/>
        <v/>
      </c>
      <c r="I51" s="15"/>
      <c r="J51" s="16" t="str">
        <f t="shared" si="6"/>
        <v/>
      </c>
      <c r="K51" s="16" t="str">
        <f t="shared" si="7"/>
        <v/>
      </c>
      <c r="L51" s="12"/>
      <c r="M51" s="12"/>
      <c r="N51" s="12"/>
      <c r="O51" s="7"/>
      <c r="P51" s="7"/>
      <c r="Q51" s="7"/>
      <c r="R51" s="16" t="str">
        <f t="shared" si="8"/>
        <v/>
      </c>
      <c r="S51" s="16" t="str">
        <f t="shared" si="9"/>
        <v/>
      </c>
      <c r="T51" s="35" t="str">
        <f>IF(COUNTA(B51:G51,I51,L51:Q51)=0,"",IF(NOT(COUNTIFS(Intervencoes!$A$7:$A$26,B51,Intervencoes!$B$7:$B$26,"&lt;&gt;")=1),"Rever ID intervenção",IF(OR(C51="",D51="",E51="",P51="",Q51="",COUNT(F51:G51,I51,L51:N51)&lt;&gt;6),"Faltam valores ou suporte",IF(OR(F51&lt;=0,G51&lt;0,I51&lt;0,I51&gt;1,L51&lt;0,L51&gt;J51,M51&lt;0,M51&gt;H51,N51&lt;0,N51&gt;J51-L51,N51&gt;ROUND(M51*I51,2)),"Rever limites dos custos e IVA",IF(AND(OR(M51&lt;H51,L51&gt;0,N51&lt;J51-L51,G51=0),O51=""),"Falta fundamento de IVA ou rateio",IF(COUNTIFS(Documentos!$A$7:$A$306,Q51,Documentos!$E$7:$E$306,"&lt;&gt;")&lt;&gt;1,"Falta documento de suporte","OK"))))))</f>
        <v/>
      </c>
    </row>
    <row r="52" spans="1:20" ht="34.950000000000003" customHeight="1">
      <c r="A52" s="8" t="s">
        <v>232</v>
      </c>
      <c r="B52" s="7"/>
      <c r="C52" s="7"/>
      <c r="D52" s="7"/>
      <c r="E52" s="7"/>
      <c r="F52" s="14"/>
      <c r="G52" s="12"/>
      <c r="H52" s="16" t="str">
        <f t="shared" si="5"/>
        <v/>
      </c>
      <c r="I52" s="15"/>
      <c r="J52" s="16" t="str">
        <f t="shared" si="6"/>
        <v/>
      </c>
      <c r="K52" s="16" t="str">
        <f t="shared" si="7"/>
        <v/>
      </c>
      <c r="L52" s="12"/>
      <c r="M52" s="12"/>
      <c r="N52" s="12"/>
      <c r="O52" s="7"/>
      <c r="P52" s="7"/>
      <c r="Q52" s="7"/>
      <c r="R52" s="16" t="str">
        <f t="shared" si="8"/>
        <v/>
      </c>
      <c r="S52" s="16" t="str">
        <f t="shared" si="9"/>
        <v/>
      </c>
      <c r="T52" s="35" t="str">
        <f>IF(COUNTA(B52:G52,I52,L52:Q52)=0,"",IF(NOT(COUNTIFS(Intervencoes!$A$7:$A$26,B52,Intervencoes!$B$7:$B$26,"&lt;&gt;")=1),"Rever ID intervenção",IF(OR(C52="",D52="",E52="",P52="",Q52="",COUNT(F52:G52,I52,L52:N52)&lt;&gt;6),"Faltam valores ou suporte",IF(OR(F52&lt;=0,G52&lt;0,I52&lt;0,I52&gt;1,L52&lt;0,L52&gt;J52,M52&lt;0,M52&gt;H52,N52&lt;0,N52&gt;J52-L52,N52&gt;ROUND(M52*I52,2)),"Rever limites dos custos e IVA",IF(AND(OR(M52&lt;H52,L52&gt;0,N52&lt;J52-L52,G52=0),O52=""),"Falta fundamento de IVA ou rateio",IF(COUNTIFS(Documentos!$A$7:$A$306,Q52,Documentos!$E$7:$E$306,"&lt;&gt;")&lt;&gt;1,"Falta documento de suporte","OK"))))))</f>
        <v/>
      </c>
    </row>
    <row r="53" spans="1:20" ht="34.950000000000003" customHeight="1">
      <c r="A53" s="8" t="s">
        <v>233</v>
      </c>
      <c r="B53" s="7"/>
      <c r="C53" s="7"/>
      <c r="D53" s="7"/>
      <c r="E53" s="7"/>
      <c r="F53" s="14"/>
      <c r="G53" s="12"/>
      <c r="H53" s="16" t="str">
        <f t="shared" si="5"/>
        <v/>
      </c>
      <c r="I53" s="15"/>
      <c r="J53" s="16" t="str">
        <f t="shared" si="6"/>
        <v/>
      </c>
      <c r="K53" s="16" t="str">
        <f t="shared" si="7"/>
        <v/>
      </c>
      <c r="L53" s="12"/>
      <c r="M53" s="12"/>
      <c r="N53" s="12"/>
      <c r="O53" s="7"/>
      <c r="P53" s="7"/>
      <c r="Q53" s="7"/>
      <c r="R53" s="16" t="str">
        <f t="shared" si="8"/>
        <v/>
      </c>
      <c r="S53" s="16" t="str">
        <f t="shared" si="9"/>
        <v/>
      </c>
      <c r="T53" s="35" t="str">
        <f>IF(COUNTA(B53:G53,I53,L53:Q53)=0,"",IF(NOT(COUNTIFS(Intervencoes!$A$7:$A$26,B53,Intervencoes!$B$7:$B$26,"&lt;&gt;")=1),"Rever ID intervenção",IF(OR(C53="",D53="",E53="",P53="",Q53="",COUNT(F53:G53,I53,L53:N53)&lt;&gt;6),"Faltam valores ou suporte",IF(OR(F53&lt;=0,G53&lt;0,I53&lt;0,I53&gt;1,L53&lt;0,L53&gt;J53,M53&lt;0,M53&gt;H53,N53&lt;0,N53&gt;J53-L53,N53&gt;ROUND(M53*I53,2)),"Rever limites dos custos e IVA",IF(AND(OR(M53&lt;H53,L53&gt;0,N53&lt;J53-L53,G53=0),O53=""),"Falta fundamento de IVA ou rateio",IF(COUNTIFS(Documentos!$A$7:$A$306,Q53,Documentos!$E$7:$E$306,"&lt;&gt;")&lt;&gt;1,"Falta documento de suporte","OK"))))))</f>
        <v/>
      </c>
    </row>
    <row r="54" spans="1:20" ht="34.950000000000003" customHeight="1">
      <c r="A54" s="8" t="s">
        <v>234</v>
      </c>
      <c r="B54" s="7"/>
      <c r="C54" s="7"/>
      <c r="D54" s="7"/>
      <c r="E54" s="7"/>
      <c r="F54" s="14"/>
      <c r="G54" s="12"/>
      <c r="H54" s="16" t="str">
        <f t="shared" si="5"/>
        <v/>
      </c>
      <c r="I54" s="15"/>
      <c r="J54" s="16" t="str">
        <f t="shared" si="6"/>
        <v/>
      </c>
      <c r="K54" s="16" t="str">
        <f t="shared" si="7"/>
        <v/>
      </c>
      <c r="L54" s="12"/>
      <c r="M54" s="12"/>
      <c r="N54" s="12"/>
      <c r="O54" s="7"/>
      <c r="P54" s="7"/>
      <c r="Q54" s="7"/>
      <c r="R54" s="16" t="str">
        <f t="shared" si="8"/>
        <v/>
      </c>
      <c r="S54" s="16" t="str">
        <f t="shared" si="9"/>
        <v/>
      </c>
      <c r="T54" s="35" t="str">
        <f>IF(COUNTA(B54:G54,I54,L54:Q54)=0,"",IF(NOT(COUNTIFS(Intervencoes!$A$7:$A$26,B54,Intervencoes!$B$7:$B$26,"&lt;&gt;")=1),"Rever ID intervenção",IF(OR(C54="",D54="",E54="",P54="",Q54="",COUNT(F54:G54,I54,L54:N54)&lt;&gt;6),"Faltam valores ou suporte",IF(OR(F54&lt;=0,G54&lt;0,I54&lt;0,I54&gt;1,L54&lt;0,L54&gt;J54,M54&lt;0,M54&gt;H54,N54&lt;0,N54&gt;J54-L54,N54&gt;ROUND(M54*I54,2)),"Rever limites dos custos e IVA",IF(AND(OR(M54&lt;H54,L54&gt;0,N54&lt;J54-L54,G54=0),O54=""),"Falta fundamento de IVA ou rateio",IF(COUNTIFS(Documentos!$A$7:$A$306,Q54,Documentos!$E$7:$E$306,"&lt;&gt;")&lt;&gt;1,"Falta documento de suporte","OK"))))))</f>
        <v/>
      </c>
    </row>
    <row r="55" spans="1:20" ht="34.950000000000003" customHeight="1">
      <c r="A55" s="8" t="s">
        <v>235</v>
      </c>
      <c r="B55" s="7"/>
      <c r="C55" s="7"/>
      <c r="D55" s="7"/>
      <c r="E55" s="7"/>
      <c r="F55" s="14"/>
      <c r="G55" s="12"/>
      <c r="H55" s="16" t="str">
        <f t="shared" si="5"/>
        <v/>
      </c>
      <c r="I55" s="15"/>
      <c r="J55" s="16" t="str">
        <f t="shared" si="6"/>
        <v/>
      </c>
      <c r="K55" s="16" t="str">
        <f t="shared" si="7"/>
        <v/>
      </c>
      <c r="L55" s="12"/>
      <c r="M55" s="12"/>
      <c r="N55" s="12"/>
      <c r="O55" s="7"/>
      <c r="P55" s="7"/>
      <c r="Q55" s="7"/>
      <c r="R55" s="16" t="str">
        <f t="shared" si="8"/>
        <v/>
      </c>
      <c r="S55" s="16" t="str">
        <f t="shared" si="9"/>
        <v/>
      </c>
      <c r="T55" s="35" t="str">
        <f>IF(COUNTA(B55:G55,I55,L55:Q55)=0,"",IF(NOT(COUNTIFS(Intervencoes!$A$7:$A$26,B55,Intervencoes!$B$7:$B$26,"&lt;&gt;")=1),"Rever ID intervenção",IF(OR(C55="",D55="",E55="",P55="",Q55="",COUNT(F55:G55,I55,L55:N55)&lt;&gt;6),"Faltam valores ou suporte",IF(OR(F55&lt;=0,G55&lt;0,I55&lt;0,I55&gt;1,L55&lt;0,L55&gt;J55,M55&lt;0,M55&gt;H55,N55&lt;0,N55&gt;J55-L55,N55&gt;ROUND(M55*I55,2)),"Rever limites dos custos e IVA",IF(AND(OR(M55&lt;H55,L55&gt;0,N55&lt;J55-L55,G55=0),O55=""),"Falta fundamento de IVA ou rateio",IF(COUNTIFS(Documentos!$A$7:$A$306,Q55,Documentos!$E$7:$E$306,"&lt;&gt;")&lt;&gt;1,"Falta documento de suporte","OK"))))))</f>
        <v/>
      </c>
    </row>
    <row r="56" spans="1:20" ht="34.950000000000003" customHeight="1">
      <c r="A56" s="8" t="s">
        <v>236</v>
      </c>
      <c r="B56" s="7"/>
      <c r="C56" s="7"/>
      <c r="D56" s="7"/>
      <c r="E56" s="7"/>
      <c r="F56" s="14"/>
      <c r="G56" s="12"/>
      <c r="H56" s="16" t="str">
        <f t="shared" si="5"/>
        <v/>
      </c>
      <c r="I56" s="15"/>
      <c r="J56" s="16" t="str">
        <f t="shared" si="6"/>
        <v/>
      </c>
      <c r="K56" s="16" t="str">
        <f t="shared" si="7"/>
        <v/>
      </c>
      <c r="L56" s="12"/>
      <c r="M56" s="12"/>
      <c r="N56" s="12"/>
      <c r="O56" s="7"/>
      <c r="P56" s="7"/>
      <c r="Q56" s="7"/>
      <c r="R56" s="16" t="str">
        <f t="shared" si="8"/>
        <v/>
      </c>
      <c r="S56" s="16" t="str">
        <f t="shared" si="9"/>
        <v/>
      </c>
      <c r="T56" s="35" t="str">
        <f>IF(COUNTA(B56:G56,I56,L56:Q56)=0,"",IF(NOT(COUNTIFS(Intervencoes!$A$7:$A$26,B56,Intervencoes!$B$7:$B$26,"&lt;&gt;")=1),"Rever ID intervenção",IF(OR(C56="",D56="",E56="",P56="",Q56="",COUNT(F56:G56,I56,L56:N56)&lt;&gt;6),"Faltam valores ou suporte",IF(OR(F56&lt;=0,G56&lt;0,I56&lt;0,I56&gt;1,L56&lt;0,L56&gt;J56,M56&lt;0,M56&gt;H56,N56&lt;0,N56&gt;J56-L56,N56&gt;ROUND(M56*I56,2)),"Rever limites dos custos e IVA",IF(AND(OR(M56&lt;H56,L56&gt;0,N56&lt;J56-L56,G56=0),O56=""),"Falta fundamento de IVA ou rateio",IF(COUNTIFS(Documentos!$A$7:$A$306,Q56,Documentos!$E$7:$E$306,"&lt;&gt;")&lt;&gt;1,"Falta documento de suporte","OK"))))))</f>
        <v/>
      </c>
    </row>
    <row r="57" spans="1:20" ht="34.950000000000003" customHeight="1">
      <c r="A57" s="8" t="s">
        <v>237</v>
      </c>
      <c r="B57" s="7"/>
      <c r="C57" s="7"/>
      <c r="D57" s="7"/>
      <c r="E57" s="7"/>
      <c r="F57" s="14"/>
      <c r="G57" s="12"/>
      <c r="H57" s="16" t="str">
        <f t="shared" si="5"/>
        <v/>
      </c>
      <c r="I57" s="15"/>
      <c r="J57" s="16" t="str">
        <f t="shared" si="6"/>
        <v/>
      </c>
      <c r="K57" s="16" t="str">
        <f t="shared" si="7"/>
        <v/>
      </c>
      <c r="L57" s="12"/>
      <c r="M57" s="12"/>
      <c r="N57" s="12"/>
      <c r="O57" s="7"/>
      <c r="P57" s="7"/>
      <c r="Q57" s="7"/>
      <c r="R57" s="16" t="str">
        <f t="shared" si="8"/>
        <v/>
      </c>
      <c r="S57" s="16" t="str">
        <f t="shared" si="9"/>
        <v/>
      </c>
      <c r="T57" s="35" t="str">
        <f>IF(COUNTA(B57:G57,I57,L57:Q57)=0,"",IF(NOT(COUNTIFS(Intervencoes!$A$7:$A$26,B57,Intervencoes!$B$7:$B$26,"&lt;&gt;")=1),"Rever ID intervenção",IF(OR(C57="",D57="",E57="",P57="",Q57="",COUNT(F57:G57,I57,L57:N57)&lt;&gt;6),"Faltam valores ou suporte",IF(OR(F57&lt;=0,G57&lt;0,I57&lt;0,I57&gt;1,L57&lt;0,L57&gt;J57,M57&lt;0,M57&gt;H57,N57&lt;0,N57&gt;J57-L57,N57&gt;ROUND(M57*I57,2)),"Rever limites dos custos e IVA",IF(AND(OR(M57&lt;H57,L57&gt;0,N57&lt;J57-L57,G57=0),O57=""),"Falta fundamento de IVA ou rateio",IF(COUNTIFS(Documentos!$A$7:$A$306,Q57,Documentos!$E$7:$E$306,"&lt;&gt;")&lt;&gt;1,"Falta documento de suporte","OK"))))))</f>
        <v/>
      </c>
    </row>
    <row r="58" spans="1:20" ht="34.950000000000003" customHeight="1">
      <c r="A58" s="8" t="s">
        <v>238</v>
      </c>
      <c r="B58" s="7"/>
      <c r="C58" s="7"/>
      <c r="D58" s="7"/>
      <c r="E58" s="7"/>
      <c r="F58" s="14"/>
      <c r="G58" s="12"/>
      <c r="H58" s="16" t="str">
        <f t="shared" si="5"/>
        <v/>
      </c>
      <c r="I58" s="15"/>
      <c r="J58" s="16" t="str">
        <f t="shared" si="6"/>
        <v/>
      </c>
      <c r="K58" s="16" t="str">
        <f t="shared" si="7"/>
        <v/>
      </c>
      <c r="L58" s="12"/>
      <c r="M58" s="12"/>
      <c r="N58" s="12"/>
      <c r="O58" s="7"/>
      <c r="P58" s="7"/>
      <c r="Q58" s="7"/>
      <c r="R58" s="16" t="str">
        <f t="shared" si="8"/>
        <v/>
      </c>
      <c r="S58" s="16" t="str">
        <f t="shared" si="9"/>
        <v/>
      </c>
      <c r="T58" s="35" t="str">
        <f>IF(COUNTA(B58:G58,I58,L58:Q58)=0,"",IF(NOT(COUNTIFS(Intervencoes!$A$7:$A$26,B58,Intervencoes!$B$7:$B$26,"&lt;&gt;")=1),"Rever ID intervenção",IF(OR(C58="",D58="",E58="",P58="",Q58="",COUNT(F58:G58,I58,L58:N58)&lt;&gt;6),"Faltam valores ou suporte",IF(OR(F58&lt;=0,G58&lt;0,I58&lt;0,I58&gt;1,L58&lt;0,L58&gt;J58,M58&lt;0,M58&gt;H58,N58&lt;0,N58&gt;J58-L58,N58&gt;ROUND(M58*I58,2)),"Rever limites dos custos e IVA",IF(AND(OR(M58&lt;H58,L58&gt;0,N58&lt;J58-L58,G58=0),O58=""),"Falta fundamento de IVA ou rateio",IF(COUNTIFS(Documentos!$A$7:$A$306,Q58,Documentos!$E$7:$E$306,"&lt;&gt;")&lt;&gt;1,"Falta documento de suporte","OK"))))))</f>
        <v/>
      </c>
    </row>
    <row r="59" spans="1:20" ht="34.950000000000003" customHeight="1">
      <c r="A59" s="8" t="s">
        <v>239</v>
      </c>
      <c r="B59" s="7"/>
      <c r="C59" s="7"/>
      <c r="D59" s="7"/>
      <c r="E59" s="7"/>
      <c r="F59" s="14"/>
      <c r="G59" s="12"/>
      <c r="H59" s="16" t="str">
        <f t="shared" si="5"/>
        <v/>
      </c>
      <c r="I59" s="15"/>
      <c r="J59" s="16" t="str">
        <f t="shared" si="6"/>
        <v/>
      </c>
      <c r="K59" s="16" t="str">
        <f t="shared" si="7"/>
        <v/>
      </c>
      <c r="L59" s="12"/>
      <c r="M59" s="12"/>
      <c r="N59" s="12"/>
      <c r="O59" s="7"/>
      <c r="P59" s="7"/>
      <c r="Q59" s="7"/>
      <c r="R59" s="16" t="str">
        <f t="shared" si="8"/>
        <v/>
      </c>
      <c r="S59" s="16" t="str">
        <f t="shared" si="9"/>
        <v/>
      </c>
      <c r="T59" s="35" t="str">
        <f>IF(COUNTA(B59:G59,I59,L59:Q59)=0,"",IF(NOT(COUNTIFS(Intervencoes!$A$7:$A$26,B59,Intervencoes!$B$7:$B$26,"&lt;&gt;")=1),"Rever ID intervenção",IF(OR(C59="",D59="",E59="",P59="",Q59="",COUNT(F59:G59,I59,L59:N59)&lt;&gt;6),"Faltam valores ou suporte",IF(OR(F59&lt;=0,G59&lt;0,I59&lt;0,I59&gt;1,L59&lt;0,L59&gt;J59,M59&lt;0,M59&gt;H59,N59&lt;0,N59&gt;J59-L59,N59&gt;ROUND(M59*I59,2)),"Rever limites dos custos e IVA",IF(AND(OR(M59&lt;H59,L59&gt;0,N59&lt;J59-L59,G59=0),O59=""),"Falta fundamento de IVA ou rateio",IF(COUNTIFS(Documentos!$A$7:$A$306,Q59,Documentos!$E$7:$E$306,"&lt;&gt;")&lt;&gt;1,"Falta documento de suporte","OK"))))))</f>
        <v/>
      </c>
    </row>
    <row r="60" spans="1:20" ht="34.950000000000003" customHeight="1">
      <c r="A60" s="8" t="s">
        <v>240</v>
      </c>
      <c r="B60" s="7"/>
      <c r="C60" s="7"/>
      <c r="D60" s="7"/>
      <c r="E60" s="7"/>
      <c r="F60" s="14"/>
      <c r="G60" s="12"/>
      <c r="H60" s="16" t="str">
        <f t="shared" si="5"/>
        <v/>
      </c>
      <c r="I60" s="15"/>
      <c r="J60" s="16" t="str">
        <f t="shared" si="6"/>
        <v/>
      </c>
      <c r="K60" s="16" t="str">
        <f t="shared" si="7"/>
        <v/>
      </c>
      <c r="L60" s="12"/>
      <c r="M60" s="12"/>
      <c r="N60" s="12"/>
      <c r="O60" s="7"/>
      <c r="P60" s="7"/>
      <c r="Q60" s="7"/>
      <c r="R60" s="16" t="str">
        <f t="shared" si="8"/>
        <v/>
      </c>
      <c r="S60" s="16" t="str">
        <f t="shared" si="9"/>
        <v/>
      </c>
      <c r="T60" s="35" t="str">
        <f>IF(COUNTA(B60:G60,I60,L60:Q60)=0,"",IF(NOT(COUNTIFS(Intervencoes!$A$7:$A$26,B60,Intervencoes!$B$7:$B$26,"&lt;&gt;")=1),"Rever ID intervenção",IF(OR(C60="",D60="",E60="",P60="",Q60="",COUNT(F60:G60,I60,L60:N60)&lt;&gt;6),"Faltam valores ou suporte",IF(OR(F60&lt;=0,G60&lt;0,I60&lt;0,I60&gt;1,L60&lt;0,L60&gt;J60,M60&lt;0,M60&gt;H60,N60&lt;0,N60&gt;J60-L60,N60&gt;ROUND(M60*I60,2)),"Rever limites dos custos e IVA",IF(AND(OR(M60&lt;H60,L60&gt;0,N60&lt;J60-L60,G60=0),O60=""),"Falta fundamento de IVA ou rateio",IF(COUNTIFS(Documentos!$A$7:$A$306,Q60,Documentos!$E$7:$E$306,"&lt;&gt;")&lt;&gt;1,"Falta documento de suporte","OK"))))))</f>
        <v/>
      </c>
    </row>
    <row r="61" spans="1:20" ht="34.950000000000003" customHeight="1">
      <c r="A61" s="8" t="s">
        <v>241</v>
      </c>
      <c r="B61" s="7"/>
      <c r="C61" s="7"/>
      <c r="D61" s="7"/>
      <c r="E61" s="7"/>
      <c r="F61" s="14"/>
      <c r="G61" s="12"/>
      <c r="H61" s="16" t="str">
        <f t="shared" si="5"/>
        <v/>
      </c>
      <c r="I61" s="15"/>
      <c r="J61" s="16" t="str">
        <f t="shared" si="6"/>
        <v/>
      </c>
      <c r="K61" s="16" t="str">
        <f t="shared" si="7"/>
        <v/>
      </c>
      <c r="L61" s="12"/>
      <c r="M61" s="12"/>
      <c r="N61" s="12"/>
      <c r="O61" s="7"/>
      <c r="P61" s="7"/>
      <c r="Q61" s="7"/>
      <c r="R61" s="16" t="str">
        <f t="shared" si="8"/>
        <v/>
      </c>
      <c r="S61" s="16" t="str">
        <f t="shared" si="9"/>
        <v/>
      </c>
      <c r="T61" s="35" t="str">
        <f>IF(COUNTA(B61:G61,I61,L61:Q61)=0,"",IF(NOT(COUNTIFS(Intervencoes!$A$7:$A$26,B61,Intervencoes!$B$7:$B$26,"&lt;&gt;")=1),"Rever ID intervenção",IF(OR(C61="",D61="",E61="",P61="",Q61="",COUNT(F61:G61,I61,L61:N61)&lt;&gt;6),"Faltam valores ou suporte",IF(OR(F61&lt;=0,G61&lt;0,I61&lt;0,I61&gt;1,L61&lt;0,L61&gt;J61,M61&lt;0,M61&gt;H61,N61&lt;0,N61&gt;J61-L61,N61&gt;ROUND(M61*I61,2)),"Rever limites dos custos e IVA",IF(AND(OR(M61&lt;H61,L61&gt;0,N61&lt;J61-L61,G61=0),O61=""),"Falta fundamento de IVA ou rateio",IF(COUNTIFS(Documentos!$A$7:$A$306,Q61,Documentos!$E$7:$E$306,"&lt;&gt;")&lt;&gt;1,"Falta documento de suporte","OK"))))))</f>
        <v/>
      </c>
    </row>
    <row r="62" spans="1:20" ht="34.950000000000003" customHeight="1">
      <c r="A62" s="8" t="s">
        <v>242</v>
      </c>
      <c r="B62" s="7"/>
      <c r="C62" s="7"/>
      <c r="D62" s="7"/>
      <c r="E62" s="7"/>
      <c r="F62" s="14"/>
      <c r="G62" s="12"/>
      <c r="H62" s="16" t="str">
        <f t="shared" si="5"/>
        <v/>
      </c>
      <c r="I62" s="15"/>
      <c r="J62" s="16" t="str">
        <f t="shared" si="6"/>
        <v/>
      </c>
      <c r="K62" s="16" t="str">
        <f t="shared" si="7"/>
        <v/>
      </c>
      <c r="L62" s="12"/>
      <c r="M62" s="12"/>
      <c r="N62" s="12"/>
      <c r="O62" s="7"/>
      <c r="P62" s="7"/>
      <c r="Q62" s="7"/>
      <c r="R62" s="16" t="str">
        <f t="shared" si="8"/>
        <v/>
      </c>
      <c r="S62" s="16" t="str">
        <f t="shared" si="9"/>
        <v/>
      </c>
      <c r="T62" s="35" t="str">
        <f>IF(COUNTA(B62:G62,I62,L62:Q62)=0,"",IF(NOT(COUNTIFS(Intervencoes!$A$7:$A$26,B62,Intervencoes!$B$7:$B$26,"&lt;&gt;")=1),"Rever ID intervenção",IF(OR(C62="",D62="",E62="",P62="",Q62="",COUNT(F62:G62,I62,L62:N62)&lt;&gt;6),"Faltam valores ou suporte",IF(OR(F62&lt;=0,G62&lt;0,I62&lt;0,I62&gt;1,L62&lt;0,L62&gt;J62,M62&lt;0,M62&gt;H62,N62&lt;0,N62&gt;J62-L62,N62&gt;ROUND(M62*I62,2)),"Rever limites dos custos e IVA",IF(AND(OR(M62&lt;H62,L62&gt;0,N62&lt;J62-L62,G62=0),O62=""),"Falta fundamento de IVA ou rateio",IF(COUNTIFS(Documentos!$A$7:$A$306,Q62,Documentos!$E$7:$E$306,"&lt;&gt;")&lt;&gt;1,"Falta documento de suporte","OK"))))))</f>
        <v/>
      </c>
    </row>
    <row r="63" spans="1:20" ht="34.950000000000003" customHeight="1">
      <c r="A63" s="8" t="s">
        <v>243</v>
      </c>
      <c r="B63" s="7"/>
      <c r="C63" s="7"/>
      <c r="D63" s="7"/>
      <c r="E63" s="7"/>
      <c r="F63" s="14"/>
      <c r="G63" s="12"/>
      <c r="H63" s="16" t="str">
        <f t="shared" si="5"/>
        <v/>
      </c>
      <c r="I63" s="15"/>
      <c r="J63" s="16" t="str">
        <f t="shared" si="6"/>
        <v/>
      </c>
      <c r="K63" s="16" t="str">
        <f t="shared" si="7"/>
        <v/>
      </c>
      <c r="L63" s="12"/>
      <c r="M63" s="12"/>
      <c r="N63" s="12"/>
      <c r="O63" s="7"/>
      <c r="P63" s="7"/>
      <c r="Q63" s="7"/>
      <c r="R63" s="16" t="str">
        <f t="shared" si="8"/>
        <v/>
      </c>
      <c r="S63" s="16" t="str">
        <f t="shared" si="9"/>
        <v/>
      </c>
      <c r="T63" s="35" t="str">
        <f>IF(COUNTA(B63:G63,I63,L63:Q63)=0,"",IF(NOT(COUNTIFS(Intervencoes!$A$7:$A$26,B63,Intervencoes!$B$7:$B$26,"&lt;&gt;")=1),"Rever ID intervenção",IF(OR(C63="",D63="",E63="",P63="",Q63="",COUNT(F63:G63,I63,L63:N63)&lt;&gt;6),"Faltam valores ou suporte",IF(OR(F63&lt;=0,G63&lt;0,I63&lt;0,I63&gt;1,L63&lt;0,L63&gt;J63,M63&lt;0,M63&gt;H63,N63&lt;0,N63&gt;J63-L63,N63&gt;ROUND(M63*I63,2)),"Rever limites dos custos e IVA",IF(AND(OR(M63&lt;H63,L63&gt;0,N63&lt;J63-L63,G63=0),O63=""),"Falta fundamento de IVA ou rateio",IF(COUNTIFS(Documentos!$A$7:$A$306,Q63,Documentos!$E$7:$E$306,"&lt;&gt;")&lt;&gt;1,"Falta documento de suporte","OK"))))))</f>
        <v/>
      </c>
    </row>
    <row r="64" spans="1:20" ht="34.950000000000003" customHeight="1">
      <c r="A64" s="8" t="s">
        <v>244</v>
      </c>
      <c r="B64" s="7"/>
      <c r="C64" s="7"/>
      <c r="D64" s="7"/>
      <c r="E64" s="7"/>
      <c r="F64" s="14"/>
      <c r="G64" s="12"/>
      <c r="H64" s="16" t="str">
        <f t="shared" si="5"/>
        <v/>
      </c>
      <c r="I64" s="15"/>
      <c r="J64" s="16" t="str">
        <f t="shared" si="6"/>
        <v/>
      </c>
      <c r="K64" s="16" t="str">
        <f t="shared" si="7"/>
        <v/>
      </c>
      <c r="L64" s="12"/>
      <c r="M64" s="12"/>
      <c r="N64" s="12"/>
      <c r="O64" s="7"/>
      <c r="P64" s="7"/>
      <c r="Q64" s="7"/>
      <c r="R64" s="16" t="str">
        <f t="shared" si="8"/>
        <v/>
      </c>
      <c r="S64" s="16" t="str">
        <f t="shared" si="9"/>
        <v/>
      </c>
      <c r="T64" s="35" t="str">
        <f>IF(COUNTA(B64:G64,I64,L64:Q64)=0,"",IF(NOT(COUNTIFS(Intervencoes!$A$7:$A$26,B64,Intervencoes!$B$7:$B$26,"&lt;&gt;")=1),"Rever ID intervenção",IF(OR(C64="",D64="",E64="",P64="",Q64="",COUNT(F64:G64,I64,L64:N64)&lt;&gt;6),"Faltam valores ou suporte",IF(OR(F64&lt;=0,G64&lt;0,I64&lt;0,I64&gt;1,L64&lt;0,L64&gt;J64,M64&lt;0,M64&gt;H64,N64&lt;0,N64&gt;J64-L64,N64&gt;ROUND(M64*I64,2)),"Rever limites dos custos e IVA",IF(AND(OR(M64&lt;H64,L64&gt;0,N64&lt;J64-L64,G64=0),O64=""),"Falta fundamento de IVA ou rateio",IF(COUNTIFS(Documentos!$A$7:$A$306,Q64,Documentos!$E$7:$E$306,"&lt;&gt;")&lt;&gt;1,"Falta documento de suporte","OK"))))))</f>
        <v/>
      </c>
    </row>
    <row r="65" spans="1:20" ht="34.950000000000003" customHeight="1">
      <c r="A65" s="8" t="s">
        <v>245</v>
      </c>
      <c r="B65" s="7"/>
      <c r="C65" s="7"/>
      <c r="D65" s="7"/>
      <c r="E65" s="7"/>
      <c r="F65" s="14"/>
      <c r="G65" s="12"/>
      <c r="H65" s="16" t="str">
        <f t="shared" si="5"/>
        <v/>
      </c>
      <c r="I65" s="15"/>
      <c r="J65" s="16" t="str">
        <f t="shared" si="6"/>
        <v/>
      </c>
      <c r="K65" s="16" t="str">
        <f t="shared" si="7"/>
        <v/>
      </c>
      <c r="L65" s="12"/>
      <c r="M65" s="12"/>
      <c r="N65" s="12"/>
      <c r="O65" s="7"/>
      <c r="P65" s="7"/>
      <c r="Q65" s="7"/>
      <c r="R65" s="16" t="str">
        <f t="shared" si="8"/>
        <v/>
      </c>
      <c r="S65" s="16" t="str">
        <f t="shared" si="9"/>
        <v/>
      </c>
      <c r="T65" s="35" t="str">
        <f>IF(COUNTA(B65:G65,I65,L65:Q65)=0,"",IF(NOT(COUNTIFS(Intervencoes!$A$7:$A$26,B65,Intervencoes!$B$7:$B$26,"&lt;&gt;")=1),"Rever ID intervenção",IF(OR(C65="",D65="",E65="",P65="",Q65="",COUNT(F65:G65,I65,L65:N65)&lt;&gt;6),"Faltam valores ou suporte",IF(OR(F65&lt;=0,G65&lt;0,I65&lt;0,I65&gt;1,L65&lt;0,L65&gt;J65,M65&lt;0,M65&gt;H65,N65&lt;0,N65&gt;J65-L65,N65&gt;ROUND(M65*I65,2)),"Rever limites dos custos e IVA",IF(AND(OR(M65&lt;H65,L65&gt;0,N65&lt;J65-L65,G65=0),O65=""),"Falta fundamento de IVA ou rateio",IF(COUNTIFS(Documentos!$A$7:$A$306,Q65,Documentos!$E$7:$E$306,"&lt;&gt;")&lt;&gt;1,"Falta documento de suporte","OK"))))))</f>
        <v/>
      </c>
    </row>
    <row r="66" spans="1:20" ht="34.950000000000003" customHeight="1">
      <c r="A66" s="8" t="s">
        <v>246</v>
      </c>
      <c r="B66" s="7"/>
      <c r="C66" s="7"/>
      <c r="D66" s="7"/>
      <c r="E66" s="7"/>
      <c r="F66" s="14"/>
      <c r="G66" s="12"/>
      <c r="H66" s="16" t="str">
        <f t="shared" si="5"/>
        <v/>
      </c>
      <c r="I66" s="15"/>
      <c r="J66" s="16" t="str">
        <f t="shared" si="6"/>
        <v/>
      </c>
      <c r="K66" s="16" t="str">
        <f t="shared" si="7"/>
        <v/>
      </c>
      <c r="L66" s="12"/>
      <c r="M66" s="12"/>
      <c r="N66" s="12"/>
      <c r="O66" s="7"/>
      <c r="P66" s="7"/>
      <c r="Q66" s="7"/>
      <c r="R66" s="16" t="str">
        <f t="shared" si="8"/>
        <v/>
      </c>
      <c r="S66" s="16" t="str">
        <f t="shared" si="9"/>
        <v/>
      </c>
      <c r="T66" s="35" t="str">
        <f>IF(COUNTA(B66:G66,I66,L66:Q66)=0,"",IF(NOT(COUNTIFS(Intervencoes!$A$7:$A$26,B66,Intervencoes!$B$7:$B$26,"&lt;&gt;")=1),"Rever ID intervenção",IF(OR(C66="",D66="",E66="",P66="",Q66="",COUNT(F66:G66,I66,L66:N66)&lt;&gt;6),"Faltam valores ou suporte",IF(OR(F66&lt;=0,G66&lt;0,I66&lt;0,I66&gt;1,L66&lt;0,L66&gt;J66,M66&lt;0,M66&gt;H66,N66&lt;0,N66&gt;J66-L66,N66&gt;ROUND(M66*I66,2)),"Rever limites dos custos e IVA",IF(AND(OR(M66&lt;H66,L66&gt;0,N66&lt;J66-L66,G66=0),O66=""),"Falta fundamento de IVA ou rateio",IF(COUNTIFS(Documentos!$A$7:$A$306,Q66,Documentos!$E$7:$E$306,"&lt;&gt;")&lt;&gt;1,"Falta documento de suporte","OK"))))))</f>
        <v/>
      </c>
    </row>
    <row r="67" spans="1:20" ht="34.950000000000003" customHeight="1">
      <c r="A67" s="8" t="s">
        <v>247</v>
      </c>
      <c r="B67" s="7"/>
      <c r="C67" s="7"/>
      <c r="D67" s="7"/>
      <c r="E67" s="7"/>
      <c r="F67" s="14"/>
      <c r="G67" s="12"/>
      <c r="H67" s="16" t="str">
        <f t="shared" si="5"/>
        <v/>
      </c>
      <c r="I67" s="15"/>
      <c r="J67" s="16" t="str">
        <f t="shared" si="6"/>
        <v/>
      </c>
      <c r="K67" s="16" t="str">
        <f t="shared" si="7"/>
        <v/>
      </c>
      <c r="L67" s="12"/>
      <c r="M67" s="12"/>
      <c r="N67" s="12"/>
      <c r="O67" s="7"/>
      <c r="P67" s="7"/>
      <c r="Q67" s="7"/>
      <c r="R67" s="16" t="str">
        <f t="shared" si="8"/>
        <v/>
      </c>
      <c r="S67" s="16" t="str">
        <f t="shared" si="9"/>
        <v/>
      </c>
      <c r="T67" s="35" t="str">
        <f>IF(COUNTA(B67:G67,I67,L67:Q67)=0,"",IF(NOT(COUNTIFS(Intervencoes!$A$7:$A$26,B67,Intervencoes!$B$7:$B$26,"&lt;&gt;")=1),"Rever ID intervenção",IF(OR(C67="",D67="",E67="",P67="",Q67="",COUNT(F67:G67,I67,L67:N67)&lt;&gt;6),"Faltam valores ou suporte",IF(OR(F67&lt;=0,G67&lt;0,I67&lt;0,I67&gt;1,L67&lt;0,L67&gt;J67,M67&lt;0,M67&gt;H67,N67&lt;0,N67&gt;J67-L67,N67&gt;ROUND(M67*I67,2)),"Rever limites dos custos e IVA",IF(AND(OR(M67&lt;H67,L67&gt;0,N67&lt;J67-L67,G67=0),O67=""),"Falta fundamento de IVA ou rateio",IF(COUNTIFS(Documentos!$A$7:$A$306,Q67,Documentos!$E$7:$E$306,"&lt;&gt;")&lt;&gt;1,"Falta documento de suporte","OK"))))))</f>
        <v/>
      </c>
    </row>
    <row r="68" spans="1:20" ht="34.950000000000003" customHeight="1">
      <c r="A68" s="8" t="s">
        <v>248</v>
      </c>
      <c r="B68" s="7"/>
      <c r="C68" s="7"/>
      <c r="D68" s="7"/>
      <c r="E68" s="7"/>
      <c r="F68" s="14"/>
      <c r="G68" s="12"/>
      <c r="H68" s="16" t="str">
        <f t="shared" si="5"/>
        <v/>
      </c>
      <c r="I68" s="15"/>
      <c r="J68" s="16" t="str">
        <f t="shared" si="6"/>
        <v/>
      </c>
      <c r="K68" s="16" t="str">
        <f t="shared" si="7"/>
        <v/>
      </c>
      <c r="L68" s="12"/>
      <c r="M68" s="12"/>
      <c r="N68" s="12"/>
      <c r="O68" s="7"/>
      <c r="P68" s="7"/>
      <c r="Q68" s="7"/>
      <c r="R68" s="16" t="str">
        <f t="shared" si="8"/>
        <v/>
      </c>
      <c r="S68" s="16" t="str">
        <f t="shared" si="9"/>
        <v/>
      </c>
      <c r="T68" s="35" t="str">
        <f>IF(COUNTA(B68:G68,I68,L68:Q68)=0,"",IF(NOT(COUNTIFS(Intervencoes!$A$7:$A$26,B68,Intervencoes!$B$7:$B$26,"&lt;&gt;")=1),"Rever ID intervenção",IF(OR(C68="",D68="",E68="",P68="",Q68="",COUNT(F68:G68,I68,L68:N68)&lt;&gt;6),"Faltam valores ou suporte",IF(OR(F68&lt;=0,G68&lt;0,I68&lt;0,I68&gt;1,L68&lt;0,L68&gt;J68,M68&lt;0,M68&gt;H68,N68&lt;0,N68&gt;J68-L68,N68&gt;ROUND(M68*I68,2)),"Rever limites dos custos e IVA",IF(AND(OR(M68&lt;H68,L68&gt;0,N68&lt;J68-L68,G68=0),O68=""),"Falta fundamento de IVA ou rateio",IF(COUNTIFS(Documentos!$A$7:$A$306,Q68,Documentos!$E$7:$E$306,"&lt;&gt;")&lt;&gt;1,"Falta documento de suporte","OK"))))))</f>
        <v/>
      </c>
    </row>
    <row r="69" spans="1:20" ht="34.950000000000003" customHeight="1">
      <c r="A69" s="8" t="s">
        <v>249</v>
      </c>
      <c r="B69" s="7"/>
      <c r="C69" s="7"/>
      <c r="D69" s="7"/>
      <c r="E69" s="7"/>
      <c r="F69" s="14"/>
      <c r="G69" s="12"/>
      <c r="H69" s="16" t="str">
        <f t="shared" si="5"/>
        <v/>
      </c>
      <c r="I69" s="15"/>
      <c r="J69" s="16" t="str">
        <f t="shared" si="6"/>
        <v/>
      </c>
      <c r="K69" s="16" t="str">
        <f t="shared" si="7"/>
        <v/>
      </c>
      <c r="L69" s="12"/>
      <c r="M69" s="12"/>
      <c r="N69" s="12"/>
      <c r="O69" s="7"/>
      <c r="P69" s="7"/>
      <c r="Q69" s="7"/>
      <c r="R69" s="16" t="str">
        <f t="shared" si="8"/>
        <v/>
      </c>
      <c r="S69" s="16" t="str">
        <f t="shared" si="9"/>
        <v/>
      </c>
      <c r="T69" s="35" t="str">
        <f>IF(COUNTA(B69:G69,I69,L69:Q69)=0,"",IF(NOT(COUNTIFS(Intervencoes!$A$7:$A$26,B69,Intervencoes!$B$7:$B$26,"&lt;&gt;")=1),"Rever ID intervenção",IF(OR(C69="",D69="",E69="",P69="",Q69="",COUNT(F69:G69,I69,L69:N69)&lt;&gt;6),"Faltam valores ou suporte",IF(OR(F69&lt;=0,G69&lt;0,I69&lt;0,I69&gt;1,L69&lt;0,L69&gt;J69,M69&lt;0,M69&gt;H69,N69&lt;0,N69&gt;J69-L69,N69&gt;ROUND(M69*I69,2)),"Rever limites dos custos e IVA",IF(AND(OR(M69&lt;H69,L69&gt;0,N69&lt;J69-L69,G69=0),O69=""),"Falta fundamento de IVA ou rateio",IF(COUNTIFS(Documentos!$A$7:$A$306,Q69,Documentos!$E$7:$E$306,"&lt;&gt;")&lt;&gt;1,"Falta documento de suporte","OK"))))))</f>
        <v/>
      </c>
    </row>
    <row r="70" spans="1:20" ht="34.950000000000003" customHeight="1">
      <c r="A70" s="8" t="s">
        <v>250</v>
      </c>
      <c r="B70" s="7"/>
      <c r="C70" s="7"/>
      <c r="D70" s="7"/>
      <c r="E70" s="7"/>
      <c r="F70" s="14"/>
      <c r="G70" s="12"/>
      <c r="H70" s="16" t="str">
        <f t="shared" si="5"/>
        <v/>
      </c>
      <c r="I70" s="15"/>
      <c r="J70" s="16" t="str">
        <f t="shared" si="6"/>
        <v/>
      </c>
      <c r="K70" s="16" t="str">
        <f t="shared" si="7"/>
        <v/>
      </c>
      <c r="L70" s="12"/>
      <c r="M70" s="12"/>
      <c r="N70" s="12"/>
      <c r="O70" s="7"/>
      <c r="P70" s="7"/>
      <c r="Q70" s="7"/>
      <c r="R70" s="16" t="str">
        <f t="shared" si="8"/>
        <v/>
      </c>
      <c r="S70" s="16" t="str">
        <f t="shared" si="9"/>
        <v/>
      </c>
      <c r="T70" s="35" t="str">
        <f>IF(COUNTA(B70:G70,I70,L70:Q70)=0,"",IF(NOT(COUNTIFS(Intervencoes!$A$7:$A$26,B70,Intervencoes!$B$7:$B$26,"&lt;&gt;")=1),"Rever ID intervenção",IF(OR(C70="",D70="",E70="",P70="",Q70="",COUNT(F70:G70,I70,L70:N70)&lt;&gt;6),"Faltam valores ou suporte",IF(OR(F70&lt;=0,G70&lt;0,I70&lt;0,I70&gt;1,L70&lt;0,L70&gt;J70,M70&lt;0,M70&gt;H70,N70&lt;0,N70&gt;J70-L70,N70&gt;ROUND(M70*I70,2)),"Rever limites dos custos e IVA",IF(AND(OR(M70&lt;H70,L70&gt;0,N70&lt;J70-L70,G70=0),O70=""),"Falta fundamento de IVA ou rateio",IF(COUNTIFS(Documentos!$A$7:$A$306,Q70,Documentos!$E$7:$E$306,"&lt;&gt;")&lt;&gt;1,"Falta documento de suporte","OK"))))))</f>
        <v/>
      </c>
    </row>
    <row r="71" spans="1:20" ht="34.950000000000003" customHeight="1">
      <c r="A71" s="8" t="s">
        <v>251</v>
      </c>
      <c r="B71" s="7"/>
      <c r="C71" s="7"/>
      <c r="D71" s="7"/>
      <c r="E71" s="7"/>
      <c r="F71" s="14"/>
      <c r="G71" s="12"/>
      <c r="H71" s="16" t="str">
        <f t="shared" ref="H71:H102" si="10">IF(B71="","",IF(COUNT(F71:G71)&lt;2,"Por apurar",ROUND(F71*G71,2)))</f>
        <v/>
      </c>
      <c r="I71" s="15"/>
      <c r="J71" s="16" t="str">
        <f t="shared" ref="J71:J102" si="11">IF(B71="","",IF(AND(ISNUMBER(H71),ISNUMBER(I71)),ROUND(H71*I71,2),"Por apurar"))</f>
        <v/>
      </c>
      <c r="K71" s="16" t="str">
        <f t="shared" ref="K71:K102" si="12">IF(B71="","",IF(AND(ISNUMBER(H71),ISNUMBER(J71)),H71+J71,"Por apurar"))</f>
        <v/>
      </c>
      <c r="L71" s="12"/>
      <c r="M71" s="12"/>
      <c r="N71" s="12"/>
      <c r="O71" s="7"/>
      <c r="P71" s="7"/>
      <c r="Q71" s="7"/>
      <c r="R71" s="16" t="str">
        <f t="shared" ref="R71:R106" si="13">IF(B71="","",IF(COUNT(M71:N71)&lt;2,"Por apurar",IF(OR(D71="Pessoal próprio",D71="Maquinaria própria"),SUM(M71:N71),0)))</f>
        <v/>
      </c>
      <c r="S71" s="16" t="str">
        <f t="shared" ref="S71:S102" si="14">IF(B71="","",IF(T71&lt;&gt;"OK","Por apurar",SUM(M71:N71)-R71))</f>
        <v/>
      </c>
      <c r="T71" s="35" t="str">
        <f>IF(COUNTA(B71:G71,I71,L71:Q71)=0,"",IF(NOT(COUNTIFS(Intervencoes!$A$7:$A$26,B71,Intervencoes!$B$7:$B$26,"&lt;&gt;")=1),"Rever ID intervenção",IF(OR(C71="",D71="",E71="",P71="",Q71="",COUNT(F71:G71,I71,L71:N71)&lt;&gt;6),"Faltam valores ou suporte",IF(OR(F71&lt;=0,G71&lt;0,I71&lt;0,I71&gt;1,L71&lt;0,L71&gt;J71,M71&lt;0,M71&gt;H71,N71&lt;0,N71&gt;J71-L71,N71&gt;ROUND(M71*I71,2)),"Rever limites dos custos e IVA",IF(AND(OR(M71&lt;H71,L71&gt;0,N71&lt;J71-L71,G71=0),O71=""),"Falta fundamento de IVA ou rateio",IF(COUNTIFS(Documentos!$A$7:$A$306,Q71,Documentos!$E$7:$E$306,"&lt;&gt;")&lt;&gt;1,"Falta documento de suporte","OK"))))))</f>
        <v/>
      </c>
    </row>
    <row r="72" spans="1:20" ht="34.950000000000003" customHeight="1">
      <c r="A72" s="8" t="s">
        <v>252</v>
      </c>
      <c r="B72" s="7"/>
      <c r="C72" s="7"/>
      <c r="D72" s="7"/>
      <c r="E72" s="7"/>
      <c r="F72" s="14"/>
      <c r="G72" s="12"/>
      <c r="H72" s="16" t="str">
        <f t="shared" si="10"/>
        <v/>
      </c>
      <c r="I72" s="15"/>
      <c r="J72" s="16" t="str">
        <f t="shared" si="11"/>
        <v/>
      </c>
      <c r="K72" s="16" t="str">
        <f t="shared" si="12"/>
        <v/>
      </c>
      <c r="L72" s="12"/>
      <c r="M72" s="12"/>
      <c r="N72" s="12"/>
      <c r="O72" s="7"/>
      <c r="P72" s="7"/>
      <c r="Q72" s="7"/>
      <c r="R72" s="16" t="str">
        <f t="shared" si="13"/>
        <v/>
      </c>
      <c r="S72" s="16" t="str">
        <f t="shared" si="14"/>
        <v/>
      </c>
      <c r="T72" s="35" t="str">
        <f>IF(COUNTA(B72:G72,I72,L72:Q72)=0,"",IF(NOT(COUNTIFS(Intervencoes!$A$7:$A$26,B72,Intervencoes!$B$7:$B$26,"&lt;&gt;")=1),"Rever ID intervenção",IF(OR(C72="",D72="",E72="",P72="",Q72="",COUNT(F72:G72,I72,L72:N72)&lt;&gt;6),"Faltam valores ou suporte",IF(OR(F72&lt;=0,G72&lt;0,I72&lt;0,I72&gt;1,L72&lt;0,L72&gt;J72,M72&lt;0,M72&gt;H72,N72&lt;0,N72&gt;J72-L72,N72&gt;ROUND(M72*I72,2)),"Rever limites dos custos e IVA",IF(AND(OR(M72&lt;H72,L72&gt;0,N72&lt;J72-L72,G72=0),O72=""),"Falta fundamento de IVA ou rateio",IF(COUNTIFS(Documentos!$A$7:$A$306,Q72,Documentos!$E$7:$E$306,"&lt;&gt;")&lt;&gt;1,"Falta documento de suporte","OK"))))))</f>
        <v/>
      </c>
    </row>
    <row r="73" spans="1:20" ht="34.950000000000003" customHeight="1">
      <c r="A73" s="8" t="s">
        <v>253</v>
      </c>
      <c r="B73" s="7"/>
      <c r="C73" s="7"/>
      <c r="D73" s="7"/>
      <c r="E73" s="7"/>
      <c r="F73" s="14"/>
      <c r="G73" s="12"/>
      <c r="H73" s="16" t="str">
        <f t="shared" si="10"/>
        <v/>
      </c>
      <c r="I73" s="15"/>
      <c r="J73" s="16" t="str">
        <f t="shared" si="11"/>
        <v/>
      </c>
      <c r="K73" s="16" t="str">
        <f t="shared" si="12"/>
        <v/>
      </c>
      <c r="L73" s="12"/>
      <c r="M73" s="12"/>
      <c r="N73" s="12"/>
      <c r="O73" s="7"/>
      <c r="P73" s="7"/>
      <c r="Q73" s="7"/>
      <c r="R73" s="16" t="str">
        <f t="shared" si="13"/>
        <v/>
      </c>
      <c r="S73" s="16" t="str">
        <f t="shared" si="14"/>
        <v/>
      </c>
      <c r="T73" s="35" t="str">
        <f>IF(COUNTA(B73:G73,I73,L73:Q73)=0,"",IF(NOT(COUNTIFS(Intervencoes!$A$7:$A$26,B73,Intervencoes!$B$7:$B$26,"&lt;&gt;")=1),"Rever ID intervenção",IF(OR(C73="",D73="",E73="",P73="",Q73="",COUNT(F73:G73,I73,L73:N73)&lt;&gt;6),"Faltam valores ou suporte",IF(OR(F73&lt;=0,G73&lt;0,I73&lt;0,I73&gt;1,L73&lt;0,L73&gt;J73,M73&lt;0,M73&gt;H73,N73&lt;0,N73&gt;J73-L73,N73&gt;ROUND(M73*I73,2)),"Rever limites dos custos e IVA",IF(AND(OR(M73&lt;H73,L73&gt;0,N73&lt;J73-L73,G73=0),O73=""),"Falta fundamento de IVA ou rateio",IF(COUNTIFS(Documentos!$A$7:$A$306,Q73,Documentos!$E$7:$E$306,"&lt;&gt;")&lt;&gt;1,"Falta documento de suporte","OK"))))))</f>
        <v/>
      </c>
    </row>
    <row r="74" spans="1:20" ht="34.950000000000003" customHeight="1">
      <c r="A74" s="8" t="s">
        <v>254</v>
      </c>
      <c r="B74" s="7"/>
      <c r="C74" s="7"/>
      <c r="D74" s="7"/>
      <c r="E74" s="7"/>
      <c r="F74" s="14"/>
      <c r="G74" s="12"/>
      <c r="H74" s="16" t="str">
        <f t="shared" si="10"/>
        <v/>
      </c>
      <c r="I74" s="15"/>
      <c r="J74" s="16" t="str">
        <f t="shared" si="11"/>
        <v/>
      </c>
      <c r="K74" s="16" t="str">
        <f t="shared" si="12"/>
        <v/>
      </c>
      <c r="L74" s="12"/>
      <c r="M74" s="12"/>
      <c r="N74" s="12"/>
      <c r="O74" s="7"/>
      <c r="P74" s="7"/>
      <c r="Q74" s="7"/>
      <c r="R74" s="16" t="str">
        <f t="shared" si="13"/>
        <v/>
      </c>
      <c r="S74" s="16" t="str">
        <f t="shared" si="14"/>
        <v/>
      </c>
      <c r="T74" s="35" t="str">
        <f>IF(COUNTA(B74:G74,I74,L74:Q74)=0,"",IF(NOT(COUNTIFS(Intervencoes!$A$7:$A$26,B74,Intervencoes!$B$7:$B$26,"&lt;&gt;")=1),"Rever ID intervenção",IF(OR(C74="",D74="",E74="",P74="",Q74="",COUNT(F74:G74,I74,L74:N74)&lt;&gt;6),"Faltam valores ou suporte",IF(OR(F74&lt;=0,G74&lt;0,I74&lt;0,I74&gt;1,L74&lt;0,L74&gt;J74,M74&lt;0,M74&gt;H74,N74&lt;0,N74&gt;J74-L74,N74&gt;ROUND(M74*I74,2)),"Rever limites dos custos e IVA",IF(AND(OR(M74&lt;H74,L74&gt;0,N74&lt;J74-L74,G74=0),O74=""),"Falta fundamento de IVA ou rateio",IF(COUNTIFS(Documentos!$A$7:$A$306,Q74,Documentos!$E$7:$E$306,"&lt;&gt;")&lt;&gt;1,"Falta documento de suporte","OK"))))))</f>
        <v/>
      </c>
    </row>
    <row r="75" spans="1:20" ht="34.950000000000003" customHeight="1">
      <c r="A75" s="8" t="s">
        <v>255</v>
      </c>
      <c r="B75" s="7"/>
      <c r="C75" s="7"/>
      <c r="D75" s="7"/>
      <c r="E75" s="7"/>
      <c r="F75" s="14"/>
      <c r="G75" s="12"/>
      <c r="H75" s="16" t="str">
        <f t="shared" si="10"/>
        <v/>
      </c>
      <c r="I75" s="15"/>
      <c r="J75" s="16" t="str">
        <f t="shared" si="11"/>
        <v/>
      </c>
      <c r="K75" s="16" t="str">
        <f t="shared" si="12"/>
        <v/>
      </c>
      <c r="L75" s="12"/>
      <c r="M75" s="12"/>
      <c r="N75" s="12"/>
      <c r="O75" s="7"/>
      <c r="P75" s="7"/>
      <c r="Q75" s="7"/>
      <c r="R75" s="16" t="str">
        <f t="shared" si="13"/>
        <v/>
      </c>
      <c r="S75" s="16" t="str">
        <f t="shared" si="14"/>
        <v/>
      </c>
      <c r="T75" s="35" t="str">
        <f>IF(COUNTA(B75:G75,I75,L75:Q75)=0,"",IF(NOT(COUNTIFS(Intervencoes!$A$7:$A$26,B75,Intervencoes!$B$7:$B$26,"&lt;&gt;")=1),"Rever ID intervenção",IF(OR(C75="",D75="",E75="",P75="",Q75="",COUNT(F75:G75,I75,L75:N75)&lt;&gt;6),"Faltam valores ou suporte",IF(OR(F75&lt;=0,G75&lt;0,I75&lt;0,I75&gt;1,L75&lt;0,L75&gt;J75,M75&lt;0,M75&gt;H75,N75&lt;0,N75&gt;J75-L75,N75&gt;ROUND(M75*I75,2)),"Rever limites dos custos e IVA",IF(AND(OR(M75&lt;H75,L75&gt;0,N75&lt;J75-L75,G75=0),O75=""),"Falta fundamento de IVA ou rateio",IF(COUNTIFS(Documentos!$A$7:$A$306,Q75,Documentos!$E$7:$E$306,"&lt;&gt;")&lt;&gt;1,"Falta documento de suporte","OK"))))))</f>
        <v/>
      </c>
    </row>
    <row r="76" spans="1:20" ht="34.950000000000003" customHeight="1">
      <c r="A76" s="8" t="s">
        <v>256</v>
      </c>
      <c r="B76" s="7"/>
      <c r="C76" s="7"/>
      <c r="D76" s="7"/>
      <c r="E76" s="7"/>
      <c r="F76" s="14"/>
      <c r="G76" s="12"/>
      <c r="H76" s="16" t="str">
        <f t="shared" si="10"/>
        <v/>
      </c>
      <c r="I76" s="15"/>
      <c r="J76" s="16" t="str">
        <f t="shared" si="11"/>
        <v/>
      </c>
      <c r="K76" s="16" t="str">
        <f t="shared" si="12"/>
        <v/>
      </c>
      <c r="L76" s="12"/>
      <c r="M76" s="12"/>
      <c r="N76" s="12"/>
      <c r="O76" s="7"/>
      <c r="P76" s="7"/>
      <c r="Q76" s="7"/>
      <c r="R76" s="16" t="str">
        <f t="shared" si="13"/>
        <v/>
      </c>
      <c r="S76" s="16" t="str">
        <f t="shared" si="14"/>
        <v/>
      </c>
      <c r="T76" s="35" t="str">
        <f>IF(COUNTA(B76:G76,I76,L76:Q76)=0,"",IF(NOT(COUNTIFS(Intervencoes!$A$7:$A$26,B76,Intervencoes!$B$7:$B$26,"&lt;&gt;")=1),"Rever ID intervenção",IF(OR(C76="",D76="",E76="",P76="",Q76="",COUNT(F76:G76,I76,L76:N76)&lt;&gt;6),"Faltam valores ou suporte",IF(OR(F76&lt;=0,G76&lt;0,I76&lt;0,I76&gt;1,L76&lt;0,L76&gt;J76,M76&lt;0,M76&gt;H76,N76&lt;0,N76&gt;J76-L76,N76&gt;ROUND(M76*I76,2)),"Rever limites dos custos e IVA",IF(AND(OR(M76&lt;H76,L76&gt;0,N76&lt;J76-L76,G76=0),O76=""),"Falta fundamento de IVA ou rateio",IF(COUNTIFS(Documentos!$A$7:$A$306,Q76,Documentos!$E$7:$E$306,"&lt;&gt;")&lt;&gt;1,"Falta documento de suporte","OK"))))))</f>
        <v/>
      </c>
    </row>
    <row r="77" spans="1:20" ht="34.950000000000003" customHeight="1">
      <c r="A77" s="8" t="s">
        <v>257</v>
      </c>
      <c r="B77" s="7"/>
      <c r="C77" s="7"/>
      <c r="D77" s="7"/>
      <c r="E77" s="7"/>
      <c r="F77" s="14"/>
      <c r="G77" s="12"/>
      <c r="H77" s="16" t="str">
        <f t="shared" si="10"/>
        <v/>
      </c>
      <c r="I77" s="15"/>
      <c r="J77" s="16" t="str">
        <f t="shared" si="11"/>
        <v/>
      </c>
      <c r="K77" s="16" t="str">
        <f t="shared" si="12"/>
        <v/>
      </c>
      <c r="L77" s="12"/>
      <c r="M77" s="12"/>
      <c r="N77" s="12"/>
      <c r="O77" s="7"/>
      <c r="P77" s="7"/>
      <c r="Q77" s="7"/>
      <c r="R77" s="16" t="str">
        <f t="shared" si="13"/>
        <v/>
      </c>
      <c r="S77" s="16" t="str">
        <f t="shared" si="14"/>
        <v/>
      </c>
      <c r="T77" s="35" t="str">
        <f>IF(COUNTA(B77:G77,I77,L77:Q77)=0,"",IF(NOT(COUNTIFS(Intervencoes!$A$7:$A$26,B77,Intervencoes!$B$7:$B$26,"&lt;&gt;")=1),"Rever ID intervenção",IF(OR(C77="",D77="",E77="",P77="",Q77="",COUNT(F77:G77,I77,L77:N77)&lt;&gt;6),"Faltam valores ou suporte",IF(OR(F77&lt;=0,G77&lt;0,I77&lt;0,I77&gt;1,L77&lt;0,L77&gt;J77,M77&lt;0,M77&gt;H77,N77&lt;0,N77&gt;J77-L77,N77&gt;ROUND(M77*I77,2)),"Rever limites dos custos e IVA",IF(AND(OR(M77&lt;H77,L77&gt;0,N77&lt;J77-L77,G77=0),O77=""),"Falta fundamento de IVA ou rateio",IF(COUNTIFS(Documentos!$A$7:$A$306,Q77,Documentos!$E$7:$E$306,"&lt;&gt;")&lt;&gt;1,"Falta documento de suporte","OK"))))))</f>
        <v/>
      </c>
    </row>
    <row r="78" spans="1:20" ht="34.950000000000003" customHeight="1">
      <c r="A78" s="8" t="s">
        <v>258</v>
      </c>
      <c r="B78" s="7"/>
      <c r="C78" s="7"/>
      <c r="D78" s="7"/>
      <c r="E78" s="7"/>
      <c r="F78" s="14"/>
      <c r="G78" s="12"/>
      <c r="H78" s="16" t="str">
        <f t="shared" si="10"/>
        <v/>
      </c>
      <c r="I78" s="15"/>
      <c r="J78" s="16" t="str">
        <f t="shared" si="11"/>
        <v/>
      </c>
      <c r="K78" s="16" t="str">
        <f t="shared" si="12"/>
        <v/>
      </c>
      <c r="L78" s="12"/>
      <c r="M78" s="12"/>
      <c r="N78" s="12"/>
      <c r="O78" s="7"/>
      <c r="P78" s="7"/>
      <c r="Q78" s="7"/>
      <c r="R78" s="16" t="str">
        <f t="shared" si="13"/>
        <v/>
      </c>
      <c r="S78" s="16" t="str">
        <f t="shared" si="14"/>
        <v/>
      </c>
      <c r="T78" s="35" t="str">
        <f>IF(COUNTA(B78:G78,I78,L78:Q78)=0,"",IF(NOT(COUNTIFS(Intervencoes!$A$7:$A$26,B78,Intervencoes!$B$7:$B$26,"&lt;&gt;")=1),"Rever ID intervenção",IF(OR(C78="",D78="",E78="",P78="",Q78="",COUNT(F78:G78,I78,L78:N78)&lt;&gt;6),"Faltam valores ou suporte",IF(OR(F78&lt;=0,G78&lt;0,I78&lt;0,I78&gt;1,L78&lt;0,L78&gt;J78,M78&lt;0,M78&gt;H78,N78&lt;0,N78&gt;J78-L78,N78&gt;ROUND(M78*I78,2)),"Rever limites dos custos e IVA",IF(AND(OR(M78&lt;H78,L78&gt;0,N78&lt;J78-L78,G78=0),O78=""),"Falta fundamento de IVA ou rateio",IF(COUNTIFS(Documentos!$A$7:$A$306,Q78,Documentos!$E$7:$E$306,"&lt;&gt;")&lt;&gt;1,"Falta documento de suporte","OK"))))))</f>
        <v/>
      </c>
    </row>
    <row r="79" spans="1:20" ht="34.950000000000003" customHeight="1">
      <c r="A79" s="8" t="s">
        <v>259</v>
      </c>
      <c r="B79" s="7"/>
      <c r="C79" s="7"/>
      <c r="D79" s="7"/>
      <c r="E79" s="7"/>
      <c r="F79" s="14"/>
      <c r="G79" s="12"/>
      <c r="H79" s="16" t="str">
        <f t="shared" si="10"/>
        <v/>
      </c>
      <c r="I79" s="15"/>
      <c r="J79" s="16" t="str">
        <f t="shared" si="11"/>
        <v/>
      </c>
      <c r="K79" s="16" t="str">
        <f t="shared" si="12"/>
        <v/>
      </c>
      <c r="L79" s="12"/>
      <c r="M79" s="12"/>
      <c r="N79" s="12"/>
      <c r="O79" s="7"/>
      <c r="P79" s="7"/>
      <c r="Q79" s="7"/>
      <c r="R79" s="16" t="str">
        <f t="shared" si="13"/>
        <v/>
      </c>
      <c r="S79" s="16" t="str">
        <f t="shared" si="14"/>
        <v/>
      </c>
      <c r="T79" s="35" t="str">
        <f>IF(COUNTA(B79:G79,I79,L79:Q79)=0,"",IF(NOT(COUNTIFS(Intervencoes!$A$7:$A$26,B79,Intervencoes!$B$7:$B$26,"&lt;&gt;")=1),"Rever ID intervenção",IF(OR(C79="",D79="",E79="",P79="",Q79="",COUNT(F79:G79,I79,L79:N79)&lt;&gt;6),"Faltam valores ou suporte",IF(OR(F79&lt;=0,G79&lt;0,I79&lt;0,I79&gt;1,L79&lt;0,L79&gt;J79,M79&lt;0,M79&gt;H79,N79&lt;0,N79&gt;J79-L79,N79&gt;ROUND(M79*I79,2)),"Rever limites dos custos e IVA",IF(AND(OR(M79&lt;H79,L79&gt;0,N79&lt;J79-L79,G79=0),O79=""),"Falta fundamento de IVA ou rateio",IF(COUNTIFS(Documentos!$A$7:$A$306,Q79,Documentos!$E$7:$E$306,"&lt;&gt;")&lt;&gt;1,"Falta documento de suporte","OK"))))))</f>
        <v/>
      </c>
    </row>
    <row r="80" spans="1:20" ht="34.950000000000003" customHeight="1">
      <c r="A80" s="8" t="s">
        <v>260</v>
      </c>
      <c r="B80" s="7"/>
      <c r="C80" s="7"/>
      <c r="D80" s="7"/>
      <c r="E80" s="7"/>
      <c r="F80" s="14"/>
      <c r="G80" s="12"/>
      <c r="H80" s="16" t="str">
        <f t="shared" si="10"/>
        <v/>
      </c>
      <c r="I80" s="15"/>
      <c r="J80" s="16" t="str">
        <f t="shared" si="11"/>
        <v/>
      </c>
      <c r="K80" s="16" t="str">
        <f t="shared" si="12"/>
        <v/>
      </c>
      <c r="L80" s="12"/>
      <c r="M80" s="12"/>
      <c r="N80" s="12"/>
      <c r="O80" s="7"/>
      <c r="P80" s="7"/>
      <c r="Q80" s="7"/>
      <c r="R80" s="16" t="str">
        <f t="shared" si="13"/>
        <v/>
      </c>
      <c r="S80" s="16" t="str">
        <f t="shared" si="14"/>
        <v/>
      </c>
      <c r="T80" s="35" t="str">
        <f>IF(COUNTA(B80:G80,I80,L80:Q80)=0,"",IF(NOT(COUNTIFS(Intervencoes!$A$7:$A$26,B80,Intervencoes!$B$7:$B$26,"&lt;&gt;")=1),"Rever ID intervenção",IF(OR(C80="",D80="",E80="",P80="",Q80="",COUNT(F80:G80,I80,L80:N80)&lt;&gt;6),"Faltam valores ou suporte",IF(OR(F80&lt;=0,G80&lt;0,I80&lt;0,I80&gt;1,L80&lt;0,L80&gt;J80,M80&lt;0,M80&gt;H80,N80&lt;0,N80&gt;J80-L80,N80&gt;ROUND(M80*I80,2)),"Rever limites dos custos e IVA",IF(AND(OR(M80&lt;H80,L80&gt;0,N80&lt;J80-L80,G80=0),O80=""),"Falta fundamento de IVA ou rateio",IF(COUNTIFS(Documentos!$A$7:$A$306,Q80,Documentos!$E$7:$E$306,"&lt;&gt;")&lt;&gt;1,"Falta documento de suporte","OK"))))))</f>
        <v/>
      </c>
    </row>
    <row r="81" spans="1:20" ht="34.950000000000003" customHeight="1">
      <c r="A81" s="8" t="s">
        <v>261</v>
      </c>
      <c r="B81" s="7"/>
      <c r="C81" s="7"/>
      <c r="D81" s="7"/>
      <c r="E81" s="7"/>
      <c r="F81" s="14"/>
      <c r="G81" s="12"/>
      <c r="H81" s="16" t="str">
        <f t="shared" si="10"/>
        <v/>
      </c>
      <c r="I81" s="15"/>
      <c r="J81" s="16" t="str">
        <f t="shared" si="11"/>
        <v/>
      </c>
      <c r="K81" s="16" t="str">
        <f t="shared" si="12"/>
        <v/>
      </c>
      <c r="L81" s="12"/>
      <c r="M81" s="12"/>
      <c r="N81" s="12"/>
      <c r="O81" s="7"/>
      <c r="P81" s="7"/>
      <c r="Q81" s="7"/>
      <c r="R81" s="16" t="str">
        <f t="shared" si="13"/>
        <v/>
      </c>
      <c r="S81" s="16" t="str">
        <f t="shared" si="14"/>
        <v/>
      </c>
      <c r="T81" s="35" t="str">
        <f>IF(COUNTA(B81:G81,I81,L81:Q81)=0,"",IF(NOT(COUNTIFS(Intervencoes!$A$7:$A$26,B81,Intervencoes!$B$7:$B$26,"&lt;&gt;")=1),"Rever ID intervenção",IF(OR(C81="",D81="",E81="",P81="",Q81="",COUNT(F81:G81,I81,L81:N81)&lt;&gt;6),"Faltam valores ou suporte",IF(OR(F81&lt;=0,G81&lt;0,I81&lt;0,I81&gt;1,L81&lt;0,L81&gt;J81,M81&lt;0,M81&gt;H81,N81&lt;0,N81&gt;J81-L81,N81&gt;ROUND(M81*I81,2)),"Rever limites dos custos e IVA",IF(AND(OR(M81&lt;H81,L81&gt;0,N81&lt;J81-L81,G81=0),O81=""),"Falta fundamento de IVA ou rateio",IF(COUNTIFS(Documentos!$A$7:$A$306,Q81,Documentos!$E$7:$E$306,"&lt;&gt;")&lt;&gt;1,"Falta documento de suporte","OK"))))))</f>
        <v/>
      </c>
    </row>
    <row r="82" spans="1:20" ht="34.950000000000003" customHeight="1">
      <c r="A82" s="8" t="s">
        <v>262</v>
      </c>
      <c r="B82" s="7"/>
      <c r="C82" s="7"/>
      <c r="D82" s="7"/>
      <c r="E82" s="7"/>
      <c r="F82" s="14"/>
      <c r="G82" s="12"/>
      <c r="H82" s="16" t="str">
        <f t="shared" si="10"/>
        <v/>
      </c>
      <c r="I82" s="15"/>
      <c r="J82" s="16" t="str">
        <f t="shared" si="11"/>
        <v/>
      </c>
      <c r="K82" s="16" t="str">
        <f t="shared" si="12"/>
        <v/>
      </c>
      <c r="L82" s="12"/>
      <c r="M82" s="12"/>
      <c r="N82" s="12"/>
      <c r="O82" s="7"/>
      <c r="P82" s="7"/>
      <c r="Q82" s="7"/>
      <c r="R82" s="16" t="str">
        <f t="shared" si="13"/>
        <v/>
      </c>
      <c r="S82" s="16" t="str">
        <f t="shared" si="14"/>
        <v/>
      </c>
      <c r="T82" s="35" t="str">
        <f>IF(COUNTA(B82:G82,I82,L82:Q82)=0,"",IF(NOT(COUNTIFS(Intervencoes!$A$7:$A$26,B82,Intervencoes!$B$7:$B$26,"&lt;&gt;")=1),"Rever ID intervenção",IF(OR(C82="",D82="",E82="",P82="",Q82="",COUNT(F82:G82,I82,L82:N82)&lt;&gt;6),"Faltam valores ou suporte",IF(OR(F82&lt;=0,G82&lt;0,I82&lt;0,I82&gt;1,L82&lt;0,L82&gt;J82,M82&lt;0,M82&gt;H82,N82&lt;0,N82&gt;J82-L82,N82&gt;ROUND(M82*I82,2)),"Rever limites dos custos e IVA",IF(AND(OR(M82&lt;H82,L82&gt;0,N82&lt;J82-L82,G82=0),O82=""),"Falta fundamento de IVA ou rateio",IF(COUNTIFS(Documentos!$A$7:$A$306,Q82,Documentos!$E$7:$E$306,"&lt;&gt;")&lt;&gt;1,"Falta documento de suporte","OK"))))))</f>
        <v/>
      </c>
    </row>
    <row r="83" spans="1:20" ht="34.950000000000003" customHeight="1">
      <c r="A83" s="8" t="s">
        <v>263</v>
      </c>
      <c r="B83" s="7"/>
      <c r="C83" s="7"/>
      <c r="D83" s="7"/>
      <c r="E83" s="7"/>
      <c r="F83" s="14"/>
      <c r="G83" s="12"/>
      <c r="H83" s="16" t="str">
        <f t="shared" si="10"/>
        <v/>
      </c>
      <c r="I83" s="15"/>
      <c r="J83" s="16" t="str">
        <f t="shared" si="11"/>
        <v/>
      </c>
      <c r="K83" s="16" t="str">
        <f t="shared" si="12"/>
        <v/>
      </c>
      <c r="L83" s="12"/>
      <c r="M83" s="12"/>
      <c r="N83" s="12"/>
      <c r="O83" s="7"/>
      <c r="P83" s="7"/>
      <c r="Q83" s="7"/>
      <c r="R83" s="16" t="str">
        <f t="shared" si="13"/>
        <v/>
      </c>
      <c r="S83" s="16" t="str">
        <f t="shared" si="14"/>
        <v/>
      </c>
      <c r="T83" s="35" t="str">
        <f>IF(COUNTA(B83:G83,I83,L83:Q83)=0,"",IF(NOT(COUNTIFS(Intervencoes!$A$7:$A$26,B83,Intervencoes!$B$7:$B$26,"&lt;&gt;")=1),"Rever ID intervenção",IF(OR(C83="",D83="",E83="",P83="",Q83="",COUNT(F83:G83,I83,L83:N83)&lt;&gt;6),"Faltam valores ou suporte",IF(OR(F83&lt;=0,G83&lt;0,I83&lt;0,I83&gt;1,L83&lt;0,L83&gt;J83,M83&lt;0,M83&gt;H83,N83&lt;0,N83&gt;J83-L83,N83&gt;ROUND(M83*I83,2)),"Rever limites dos custos e IVA",IF(AND(OR(M83&lt;H83,L83&gt;0,N83&lt;J83-L83,G83=0),O83=""),"Falta fundamento de IVA ou rateio",IF(COUNTIFS(Documentos!$A$7:$A$306,Q83,Documentos!$E$7:$E$306,"&lt;&gt;")&lt;&gt;1,"Falta documento de suporte","OK"))))))</f>
        <v/>
      </c>
    </row>
    <row r="84" spans="1:20" ht="34.950000000000003" customHeight="1">
      <c r="A84" s="8" t="s">
        <v>264</v>
      </c>
      <c r="B84" s="7"/>
      <c r="C84" s="7"/>
      <c r="D84" s="7"/>
      <c r="E84" s="7"/>
      <c r="F84" s="14"/>
      <c r="G84" s="12"/>
      <c r="H84" s="16" t="str">
        <f t="shared" si="10"/>
        <v/>
      </c>
      <c r="I84" s="15"/>
      <c r="J84" s="16" t="str">
        <f t="shared" si="11"/>
        <v/>
      </c>
      <c r="K84" s="16" t="str">
        <f t="shared" si="12"/>
        <v/>
      </c>
      <c r="L84" s="12"/>
      <c r="M84" s="12"/>
      <c r="N84" s="12"/>
      <c r="O84" s="7"/>
      <c r="P84" s="7"/>
      <c r="Q84" s="7"/>
      <c r="R84" s="16" t="str">
        <f t="shared" si="13"/>
        <v/>
      </c>
      <c r="S84" s="16" t="str">
        <f t="shared" si="14"/>
        <v/>
      </c>
      <c r="T84" s="35" t="str">
        <f>IF(COUNTA(B84:G84,I84,L84:Q84)=0,"",IF(NOT(COUNTIFS(Intervencoes!$A$7:$A$26,B84,Intervencoes!$B$7:$B$26,"&lt;&gt;")=1),"Rever ID intervenção",IF(OR(C84="",D84="",E84="",P84="",Q84="",COUNT(F84:G84,I84,L84:N84)&lt;&gt;6),"Faltam valores ou suporte",IF(OR(F84&lt;=0,G84&lt;0,I84&lt;0,I84&gt;1,L84&lt;0,L84&gt;J84,M84&lt;0,M84&gt;H84,N84&lt;0,N84&gt;J84-L84,N84&gt;ROUND(M84*I84,2)),"Rever limites dos custos e IVA",IF(AND(OR(M84&lt;H84,L84&gt;0,N84&lt;J84-L84,G84=0),O84=""),"Falta fundamento de IVA ou rateio",IF(COUNTIFS(Documentos!$A$7:$A$306,Q84,Documentos!$E$7:$E$306,"&lt;&gt;")&lt;&gt;1,"Falta documento de suporte","OK"))))))</f>
        <v/>
      </c>
    </row>
    <row r="85" spans="1:20" ht="34.950000000000003" customHeight="1">
      <c r="A85" s="8" t="s">
        <v>265</v>
      </c>
      <c r="B85" s="7"/>
      <c r="C85" s="7"/>
      <c r="D85" s="7"/>
      <c r="E85" s="7"/>
      <c r="F85" s="14"/>
      <c r="G85" s="12"/>
      <c r="H85" s="16" t="str">
        <f t="shared" si="10"/>
        <v/>
      </c>
      <c r="I85" s="15"/>
      <c r="J85" s="16" t="str">
        <f t="shared" si="11"/>
        <v/>
      </c>
      <c r="K85" s="16" t="str">
        <f t="shared" si="12"/>
        <v/>
      </c>
      <c r="L85" s="12"/>
      <c r="M85" s="12"/>
      <c r="N85" s="12"/>
      <c r="O85" s="7"/>
      <c r="P85" s="7"/>
      <c r="Q85" s="7"/>
      <c r="R85" s="16" t="str">
        <f t="shared" si="13"/>
        <v/>
      </c>
      <c r="S85" s="16" t="str">
        <f t="shared" si="14"/>
        <v/>
      </c>
      <c r="T85" s="35" t="str">
        <f>IF(COUNTA(B85:G85,I85,L85:Q85)=0,"",IF(NOT(COUNTIFS(Intervencoes!$A$7:$A$26,B85,Intervencoes!$B$7:$B$26,"&lt;&gt;")=1),"Rever ID intervenção",IF(OR(C85="",D85="",E85="",P85="",Q85="",COUNT(F85:G85,I85,L85:N85)&lt;&gt;6),"Faltam valores ou suporte",IF(OR(F85&lt;=0,G85&lt;0,I85&lt;0,I85&gt;1,L85&lt;0,L85&gt;J85,M85&lt;0,M85&gt;H85,N85&lt;0,N85&gt;J85-L85,N85&gt;ROUND(M85*I85,2)),"Rever limites dos custos e IVA",IF(AND(OR(M85&lt;H85,L85&gt;0,N85&lt;J85-L85,G85=0),O85=""),"Falta fundamento de IVA ou rateio",IF(COUNTIFS(Documentos!$A$7:$A$306,Q85,Documentos!$E$7:$E$306,"&lt;&gt;")&lt;&gt;1,"Falta documento de suporte","OK"))))))</f>
        <v/>
      </c>
    </row>
    <row r="86" spans="1:20" ht="34.950000000000003" customHeight="1">
      <c r="A86" s="8" t="s">
        <v>266</v>
      </c>
      <c r="B86" s="7"/>
      <c r="C86" s="7"/>
      <c r="D86" s="7"/>
      <c r="E86" s="7"/>
      <c r="F86" s="14"/>
      <c r="G86" s="12"/>
      <c r="H86" s="16" t="str">
        <f t="shared" si="10"/>
        <v/>
      </c>
      <c r="I86" s="15"/>
      <c r="J86" s="16" t="str">
        <f t="shared" si="11"/>
        <v/>
      </c>
      <c r="K86" s="16" t="str">
        <f t="shared" si="12"/>
        <v/>
      </c>
      <c r="L86" s="12"/>
      <c r="M86" s="12"/>
      <c r="N86" s="12"/>
      <c r="O86" s="7"/>
      <c r="P86" s="7"/>
      <c r="Q86" s="7"/>
      <c r="R86" s="16" t="str">
        <f t="shared" si="13"/>
        <v/>
      </c>
      <c r="S86" s="16" t="str">
        <f t="shared" si="14"/>
        <v/>
      </c>
      <c r="T86" s="35" t="str">
        <f>IF(COUNTA(B86:G86,I86,L86:Q86)=0,"",IF(NOT(COUNTIFS(Intervencoes!$A$7:$A$26,B86,Intervencoes!$B$7:$B$26,"&lt;&gt;")=1),"Rever ID intervenção",IF(OR(C86="",D86="",E86="",P86="",Q86="",COUNT(F86:G86,I86,L86:N86)&lt;&gt;6),"Faltam valores ou suporte",IF(OR(F86&lt;=0,G86&lt;0,I86&lt;0,I86&gt;1,L86&lt;0,L86&gt;J86,M86&lt;0,M86&gt;H86,N86&lt;0,N86&gt;J86-L86,N86&gt;ROUND(M86*I86,2)),"Rever limites dos custos e IVA",IF(AND(OR(M86&lt;H86,L86&gt;0,N86&lt;J86-L86,G86=0),O86=""),"Falta fundamento de IVA ou rateio",IF(COUNTIFS(Documentos!$A$7:$A$306,Q86,Documentos!$E$7:$E$306,"&lt;&gt;")&lt;&gt;1,"Falta documento de suporte","OK"))))))</f>
        <v/>
      </c>
    </row>
    <row r="87" spans="1:20" ht="34.950000000000003" customHeight="1">
      <c r="A87" s="8" t="s">
        <v>267</v>
      </c>
      <c r="B87" s="7"/>
      <c r="C87" s="7"/>
      <c r="D87" s="7"/>
      <c r="E87" s="7"/>
      <c r="F87" s="14"/>
      <c r="G87" s="12"/>
      <c r="H87" s="16" t="str">
        <f t="shared" si="10"/>
        <v/>
      </c>
      <c r="I87" s="15"/>
      <c r="J87" s="16" t="str">
        <f t="shared" si="11"/>
        <v/>
      </c>
      <c r="K87" s="16" t="str">
        <f t="shared" si="12"/>
        <v/>
      </c>
      <c r="L87" s="12"/>
      <c r="M87" s="12"/>
      <c r="N87" s="12"/>
      <c r="O87" s="7"/>
      <c r="P87" s="7"/>
      <c r="Q87" s="7"/>
      <c r="R87" s="16" t="str">
        <f t="shared" si="13"/>
        <v/>
      </c>
      <c r="S87" s="16" t="str">
        <f t="shared" si="14"/>
        <v/>
      </c>
      <c r="T87" s="35" t="str">
        <f>IF(COUNTA(B87:G87,I87,L87:Q87)=0,"",IF(NOT(COUNTIFS(Intervencoes!$A$7:$A$26,B87,Intervencoes!$B$7:$B$26,"&lt;&gt;")=1),"Rever ID intervenção",IF(OR(C87="",D87="",E87="",P87="",Q87="",COUNT(F87:G87,I87,L87:N87)&lt;&gt;6),"Faltam valores ou suporte",IF(OR(F87&lt;=0,G87&lt;0,I87&lt;0,I87&gt;1,L87&lt;0,L87&gt;J87,M87&lt;0,M87&gt;H87,N87&lt;0,N87&gt;J87-L87,N87&gt;ROUND(M87*I87,2)),"Rever limites dos custos e IVA",IF(AND(OR(M87&lt;H87,L87&gt;0,N87&lt;J87-L87,G87=0),O87=""),"Falta fundamento de IVA ou rateio",IF(COUNTIFS(Documentos!$A$7:$A$306,Q87,Documentos!$E$7:$E$306,"&lt;&gt;")&lt;&gt;1,"Falta documento de suporte","OK"))))))</f>
        <v/>
      </c>
    </row>
    <row r="88" spans="1:20" ht="34.950000000000003" customHeight="1">
      <c r="A88" s="8" t="s">
        <v>268</v>
      </c>
      <c r="B88" s="7"/>
      <c r="C88" s="7"/>
      <c r="D88" s="7"/>
      <c r="E88" s="7"/>
      <c r="F88" s="14"/>
      <c r="G88" s="12"/>
      <c r="H88" s="16" t="str">
        <f t="shared" si="10"/>
        <v/>
      </c>
      <c r="I88" s="15"/>
      <c r="J88" s="16" t="str">
        <f t="shared" si="11"/>
        <v/>
      </c>
      <c r="K88" s="16" t="str">
        <f t="shared" si="12"/>
        <v/>
      </c>
      <c r="L88" s="12"/>
      <c r="M88" s="12"/>
      <c r="N88" s="12"/>
      <c r="O88" s="7"/>
      <c r="P88" s="7"/>
      <c r="Q88" s="7"/>
      <c r="R88" s="16" t="str">
        <f t="shared" si="13"/>
        <v/>
      </c>
      <c r="S88" s="16" t="str">
        <f t="shared" si="14"/>
        <v/>
      </c>
      <c r="T88" s="35" t="str">
        <f>IF(COUNTA(B88:G88,I88,L88:Q88)=0,"",IF(NOT(COUNTIFS(Intervencoes!$A$7:$A$26,B88,Intervencoes!$B$7:$B$26,"&lt;&gt;")=1),"Rever ID intervenção",IF(OR(C88="",D88="",E88="",P88="",Q88="",COUNT(F88:G88,I88,L88:N88)&lt;&gt;6),"Faltam valores ou suporte",IF(OR(F88&lt;=0,G88&lt;0,I88&lt;0,I88&gt;1,L88&lt;0,L88&gt;J88,M88&lt;0,M88&gt;H88,N88&lt;0,N88&gt;J88-L88,N88&gt;ROUND(M88*I88,2)),"Rever limites dos custos e IVA",IF(AND(OR(M88&lt;H88,L88&gt;0,N88&lt;J88-L88,G88=0),O88=""),"Falta fundamento de IVA ou rateio",IF(COUNTIFS(Documentos!$A$7:$A$306,Q88,Documentos!$E$7:$E$306,"&lt;&gt;")&lt;&gt;1,"Falta documento de suporte","OK"))))))</f>
        <v/>
      </c>
    </row>
    <row r="89" spans="1:20" ht="34.950000000000003" customHeight="1">
      <c r="A89" s="8" t="s">
        <v>269</v>
      </c>
      <c r="B89" s="7"/>
      <c r="C89" s="7"/>
      <c r="D89" s="7"/>
      <c r="E89" s="7"/>
      <c r="F89" s="14"/>
      <c r="G89" s="12"/>
      <c r="H89" s="16" t="str">
        <f t="shared" si="10"/>
        <v/>
      </c>
      <c r="I89" s="15"/>
      <c r="J89" s="16" t="str">
        <f t="shared" si="11"/>
        <v/>
      </c>
      <c r="K89" s="16" t="str">
        <f t="shared" si="12"/>
        <v/>
      </c>
      <c r="L89" s="12"/>
      <c r="M89" s="12"/>
      <c r="N89" s="12"/>
      <c r="O89" s="7"/>
      <c r="P89" s="7"/>
      <c r="Q89" s="7"/>
      <c r="R89" s="16" t="str">
        <f t="shared" si="13"/>
        <v/>
      </c>
      <c r="S89" s="16" t="str">
        <f t="shared" si="14"/>
        <v/>
      </c>
      <c r="T89" s="35" t="str">
        <f>IF(COUNTA(B89:G89,I89,L89:Q89)=0,"",IF(NOT(COUNTIFS(Intervencoes!$A$7:$A$26,B89,Intervencoes!$B$7:$B$26,"&lt;&gt;")=1),"Rever ID intervenção",IF(OR(C89="",D89="",E89="",P89="",Q89="",COUNT(F89:G89,I89,L89:N89)&lt;&gt;6),"Faltam valores ou suporte",IF(OR(F89&lt;=0,G89&lt;0,I89&lt;0,I89&gt;1,L89&lt;0,L89&gt;J89,M89&lt;0,M89&gt;H89,N89&lt;0,N89&gt;J89-L89,N89&gt;ROUND(M89*I89,2)),"Rever limites dos custos e IVA",IF(AND(OR(M89&lt;H89,L89&gt;0,N89&lt;J89-L89,G89=0),O89=""),"Falta fundamento de IVA ou rateio",IF(COUNTIFS(Documentos!$A$7:$A$306,Q89,Documentos!$E$7:$E$306,"&lt;&gt;")&lt;&gt;1,"Falta documento de suporte","OK"))))))</f>
        <v/>
      </c>
    </row>
    <row r="90" spans="1:20" ht="34.950000000000003" customHeight="1">
      <c r="A90" s="8" t="s">
        <v>270</v>
      </c>
      <c r="B90" s="7"/>
      <c r="C90" s="7"/>
      <c r="D90" s="7"/>
      <c r="E90" s="7"/>
      <c r="F90" s="14"/>
      <c r="G90" s="12"/>
      <c r="H90" s="16" t="str">
        <f t="shared" si="10"/>
        <v/>
      </c>
      <c r="I90" s="15"/>
      <c r="J90" s="16" t="str">
        <f t="shared" si="11"/>
        <v/>
      </c>
      <c r="K90" s="16" t="str">
        <f t="shared" si="12"/>
        <v/>
      </c>
      <c r="L90" s="12"/>
      <c r="M90" s="12"/>
      <c r="N90" s="12"/>
      <c r="O90" s="7"/>
      <c r="P90" s="7"/>
      <c r="Q90" s="7"/>
      <c r="R90" s="16" t="str">
        <f t="shared" si="13"/>
        <v/>
      </c>
      <c r="S90" s="16" t="str">
        <f t="shared" si="14"/>
        <v/>
      </c>
      <c r="T90" s="35" t="str">
        <f>IF(COUNTA(B90:G90,I90,L90:Q90)=0,"",IF(NOT(COUNTIFS(Intervencoes!$A$7:$A$26,B90,Intervencoes!$B$7:$B$26,"&lt;&gt;")=1),"Rever ID intervenção",IF(OR(C90="",D90="",E90="",P90="",Q90="",COUNT(F90:G90,I90,L90:N90)&lt;&gt;6),"Faltam valores ou suporte",IF(OR(F90&lt;=0,G90&lt;0,I90&lt;0,I90&gt;1,L90&lt;0,L90&gt;J90,M90&lt;0,M90&gt;H90,N90&lt;0,N90&gt;J90-L90,N90&gt;ROUND(M90*I90,2)),"Rever limites dos custos e IVA",IF(AND(OR(M90&lt;H90,L90&gt;0,N90&lt;J90-L90,G90=0),O90=""),"Falta fundamento de IVA ou rateio",IF(COUNTIFS(Documentos!$A$7:$A$306,Q90,Documentos!$E$7:$E$306,"&lt;&gt;")&lt;&gt;1,"Falta documento de suporte","OK"))))))</f>
        <v/>
      </c>
    </row>
    <row r="91" spans="1:20" ht="34.950000000000003" customHeight="1">
      <c r="A91" s="8" t="s">
        <v>271</v>
      </c>
      <c r="B91" s="7"/>
      <c r="C91" s="7"/>
      <c r="D91" s="7"/>
      <c r="E91" s="7"/>
      <c r="F91" s="14"/>
      <c r="G91" s="12"/>
      <c r="H91" s="16" t="str">
        <f t="shared" si="10"/>
        <v/>
      </c>
      <c r="I91" s="15"/>
      <c r="J91" s="16" t="str">
        <f t="shared" si="11"/>
        <v/>
      </c>
      <c r="K91" s="16" t="str">
        <f t="shared" si="12"/>
        <v/>
      </c>
      <c r="L91" s="12"/>
      <c r="M91" s="12"/>
      <c r="N91" s="12"/>
      <c r="O91" s="7"/>
      <c r="P91" s="7"/>
      <c r="Q91" s="7"/>
      <c r="R91" s="16" t="str">
        <f t="shared" si="13"/>
        <v/>
      </c>
      <c r="S91" s="16" t="str">
        <f t="shared" si="14"/>
        <v/>
      </c>
      <c r="T91" s="35" t="str">
        <f>IF(COUNTA(B91:G91,I91,L91:Q91)=0,"",IF(NOT(COUNTIFS(Intervencoes!$A$7:$A$26,B91,Intervencoes!$B$7:$B$26,"&lt;&gt;")=1),"Rever ID intervenção",IF(OR(C91="",D91="",E91="",P91="",Q91="",COUNT(F91:G91,I91,L91:N91)&lt;&gt;6),"Faltam valores ou suporte",IF(OR(F91&lt;=0,G91&lt;0,I91&lt;0,I91&gt;1,L91&lt;0,L91&gt;J91,M91&lt;0,M91&gt;H91,N91&lt;0,N91&gt;J91-L91,N91&gt;ROUND(M91*I91,2)),"Rever limites dos custos e IVA",IF(AND(OR(M91&lt;H91,L91&gt;0,N91&lt;J91-L91,G91=0),O91=""),"Falta fundamento de IVA ou rateio",IF(COUNTIFS(Documentos!$A$7:$A$306,Q91,Documentos!$E$7:$E$306,"&lt;&gt;")&lt;&gt;1,"Falta documento de suporte","OK"))))))</f>
        <v/>
      </c>
    </row>
    <row r="92" spans="1:20" ht="34.950000000000003" customHeight="1">
      <c r="A92" s="8" t="s">
        <v>272</v>
      </c>
      <c r="B92" s="7"/>
      <c r="C92" s="7"/>
      <c r="D92" s="7"/>
      <c r="E92" s="7"/>
      <c r="F92" s="14"/>
      <c r="G92" s="12"/>
      <c r="H92" s="16" t="str">
        <f t="shared" si="10"/>
        <v/>
      </c>
      <c r="I92" s="15"/>
      <c r="J92" s="16" t="str">
        <f t="shared" si="11"/>
        <v/>
      </c>
      <c r="K92" s="16" t="str">
        <f t="shared" si="12"/>
        <v/>
      </c>
      <c r="L92" s="12"/>
      <c r="M92" s="12"/>
      <c r="N92" s="12"/>
      <c r="O92" s="7"/>
      <c r="P92" s="7"/>
      <c r="Q92" s="7"/>
      <c r="R92" s="16" t="str">
        <f t="shared" si="13"/>
        <v/>
      </c>
      <c r="S92" s="16" t="str">
        <f t="shared" si="14"/>
        <v/>
      </c>
      <c r="T92" s="35" t="str">
        <f>IF(COUNTA(B92:G92,I92,L92:Q92)=0,"",IF(NOT(COUNTIFS(Intervencoes!$A$7:$A$26,B92,Intervencoes!$B$7:$B$26,"&lt;&gt;")=1),"Rever ID intervenção",IF(OR(C92="",D92="",E92="",P92="",Q92="",COUNT(F92:G92,I92,L92:N92)&lt;&gt;6),"Faltam valores ou suporte",IF(OR(F92&lt;=0,G92&lt;0,I92&lt;0,I92&gt;1,L92&lt;0,L92&gt;J92,M92&lt;0,M92&gt;H92,N92&lt;0,N92&gt;J92-L92,N92&gt;ROUND(M92*I92,2)),"Rever limites dos custos e IVA",IF(AND(OR(M92&lt;H92,L92&gt;0,N92&lt;J92-L92,G92=0),O92=""),"Falta fundamento de IVA ou rateio",IF(COUNTIFS(Documentos!$A$7:$A$306,Q92,Documentos!$E$7:$E$306,"&lt;&gt;")&lt;&gt;1,"Falta documento de suporte","OK"))))))</f>
        <v/>
      </c>
    </row>
    <row r="93" spans="1:20" ht="34.950000000000003" customHeight="1">
      <c r="A93" s="8" t="s">
        <v>273</v>
      </c>
      <c r="B93" s="7"/>
      <c r="C93" s="7"/>
      <c r="D93" s="7"/>
      <c r="E93" s="7"/>
      <c r="F93" s="14"/>
      <c r="G93" s="12"/>
      <c r="H93" s="16" t="str">
        <f t="shared" si="10"/>
        <v/>
      </c>
      <c r="I93" s="15"/>
      <c r="J93" s="16" t="str">
        <f t="shared" si="11"/>
        <v/>
      </c>
      <c r="K93" s="16" t="str">
        <f t="shared" si="12"/>
        <v/>
      </c>
      <c r="L93" s="12"/>
      <c r="M93" s="12"/>
      <c r="N93" s="12"/>
      <c r="O93" s="7"/>
      <c r="P93" s="7"/>
      <c r="Q93" s="7"/>
      <c r="R93" s="16" t="str">
        <f t="shared" si="13"/>
        <v/>
      </c>
      <c r="S93" s="16" t="str">
        <f t="shared" si="14"/>
        <v/>
      </c>
      <c r="T93" s="35" t="str">
        <f>IF(COUNTA(B93:G93,I93,L93:Q93)=0,"",IF(NOT(COUNTIFS(Intervencoes!$A$7:$A$26,B93,Intervencoes!$B$7:$B$26,"&lt;&gt;")=1),"Rever ID intervenção",IF(OR(C93="",D93="",E93="",P93="",Q93="",COUNT(F93:G93,I93,L93:N93)&lt;&gt;6),"Faltam valores ou suporte",IF(OR(F93&lt;=0,G93&lt;0,I93&lt;0,I93&gt;1,L93&lt;0,L93&gt;J93,M93&lt;0,M93&gt;H93,N93&lt;0,N93&gt;J93-L93,N93&gt;ROUND(M93*I93,2)),"Rever limites dos custos e IVA",IF(AND(OR(M93&lt;H93,L93&gt;0,N93&lt;J93-L93,G93=0),O93=""),"Falta fundamento de IVA ou rateio",IF(COUNTIFS(Documentos!$A$7:$A$306,Q93,Documentos!$E$7:$E$306,"&lt;&gt;")&lt;&gt;1,"Falta documento de suporte","OK"))))))</f>
        <v/>
      </c>
    </row>
    <row r="94" spans="1:20" ht="34.950000000000003" customHeight="1">
      <c r="A94" s="8" t="s">
        <v>274</v>
      </c>
      <c r="B94" s="7"/>
      <c r="C94" s="7"/>
      <c r="D94" s="7"/>
      <c r="E94" s="7"/>
      <c r="F94" s="14"/>
      <c r="G94" s="12"/>
      <c r="H94" s="16" t="str">
        <f t="shared" si="10"/>
        <v/>
      </c>
      <c r="I94" s="15"/>
      <c r="J94" s="16" t="str">
        <f t="shared" si="11"/>
        <v/>
      </c>
      <c r="K94" s="16" t="str">
        <f t="shared" si="12"/>
        <v/>
      </c>
      <c r="L94" s="12"/>
      <c r="M94" s="12"/>
      <c r="N94" s="12"/>
      <c r="O94" s="7"/>
      <c r="P94" s="7"/>
      <c r="Q94" s="7"/>
      <c r="R94" s="16" t="str">
        <f t="shared" si="13"/>
        <v/>
      </c>
      <c r="S94" s="16" t="str">
        <f t="shared" si="14"/>
        <v/>
      </c>
      <c r="T94" s="35" t="str">
        <f>IF(COUNTA(B94:G94,I94,L94:Q94)=0,"",IF(NOT(COUNTIFS(Intervencoes!$A$7:$A$26,B94,Intervencoes!$B$7:$B$26,"&lt;&gt;")=1),"Rever ID intervenção",IF(OR(C94="",D94="",E94="",P94="",Q94="",COUNT(F94:G94,I94,L94:N94)&lt;&gt;6),"Faltam valores ou suporte",IF(OR(F94&lt;=0,G94&lt;0,I94&lt;0,I94&gt;1,L94&lt;0,L94&gt;J94,M94&lt;0,M94&gt;H94,N94&lt;0,N94&gt;J94-L94,N94&gt;ROUND(M94*I94,2)),"Rever limites dos custos e IVA",IF(AND(OR(M94&lt;H94,L94&gt;0,N94&lt;J94-L94,G94=0),O94=""),"Falta fundamento de IVA ou rateio",IF(COUNTIFS(Documentos!$A$7:$A$306,Q94,Documentos!$E$7:$E$306,"&lt;&gt;")&lt;&gt;1,"Falta documento de suporte","OK"))))))</f>
        <v/>
      </c>
    </row>
    <row r="95" spans="1:20" ht="34.950000000000003" customHeight="1">
      <c r="A95" s="8" t="s">
        <v>275</v>
      </c>
      <c r="B95" s="7"/>
      <c r="C95" s="7"/>
      <c r="D95" s="7"/>
      <c r="E95" s="7"/>
      <c r="F95" s="14"/>
      <c r="G95" s="12"/>
      <c r="H95" s="16" t="str">
        <f t="shared" si="10"/>
        <v/>
      </c>
      <c r="I95" s="15"/>
      <c r="J95" s="16" t="str">
        <f t="shared" si="11"/>
        <v/>
      </c>
      <c r="K95" s="16" t="str">
        <f t="shared" si="12"/>
        <v/>
      </c>
      <c r="L95" s="12"/>
      <c r="M95" s="12"/>
      <c r="N95" s="12"/>
      <c r="O95" s="7"/>
      <c r="P95" s="7"/>
      <c r="Q95" s="7"/>
      <c r="R95" s="16" t="str">
        <f t="shared" si="13"/>
        <v/>
      </c>
      <c r="S95" s="16" t="str">
        <f t="shared" si="14"/>
        <v/>
      </c>
      <c r="T95" s="35" t="str">
        <f>IF(COUNTA(B95:G95,I95,L95:Q95)=0,"",IF(NOT(COUNTIFS(Intervencoes!$A$7:$A$26,B95,Intervencoes!$B$7:$B$26,"&lt;&gt;")=1),"Rever ID intervenção",IF(OR(C95="",D95="",E95="",P95="",Q95="",COUNT(F95:G95,I95,L95:N95)&lt;&gt;6),"Faltam valores ou suporte",IF(OR(F95&lt;=0,G95&lt;0,I95&lt;0,I95&gt;1,L95&lt;0,L95&gt;J95,M95&lt;0,M95&gt;H95,N95&lt;0,N95&gt;J95-L95,N95&gt;ROUND(M95*I95,2)),"Rever limites dos custos e IVA",IF(AND(OR(M95&lt;H95,L95&gt;0,N95&lt;J95-L95,G95=0),O95=""),"Falta fundamento de IVA ou rateio",IF(COUNTIFS(Documentos!$A$7:$A$306,Q95,Documentos!$E$7:$E$306,"&lt;&gt;")&lt;&gt;1,"Falta documento de suporte","OK"))))))</f>
        <v/>
      </c>
    </row>
    <row r="96" spans="1:20" ht="34.950000000000003" customHeight="1">
      <c r="A96" s="8" t="s">
        <v>276</v>
      </c>
      <c r="B96" s="7"/>
      <c r="C96" s="7"/>
      <c r="D96" s="7"/>
      <c r="E96" s="7"/>
      <c r="F96" s="14"/>
      <c r="G96" s="12"/>
      <c r="H96" s="16" t="str">
        <f t="shared" si="10"/>
        <v/>
      </c>
      <c r="I96" s="15"/>
      <c r="J96" s="16" t="str">
        <f t="shared" si="11"/>
        <v/>
      </c>
      <c r="K96" s="16" t="str">
        <f t="shared" si="12"/>
        <v/>
      </c>
      <c r="L96" s="12"/>
      <c r="M96" s="12"/>
      <c r="N96" s="12"/>
      <c r="O96" s="7"/>
      <c r="P96" s="7"/>
      <c r="Q96" s="7"/>
      <c r="R96" s="16" t="str">
        <f t="shared" si="13"/>
        <v/>
      </c>
      <c r="S96" s="16" t="str">
        <f t="shared" si="14"/>
        <v/>
      </c>
      <c r="T96" s="35" t="str">
        <f>IF(COUNTA(B96:G96,I96,L96:Q96)=0,"",IF(NOT(COUNTIFS(Intervencoes!$A$7:$A$26,B96,Intervencoes!$B$7:$B$26,"&lt;&gt;")=1),"Rever ID intervenção",IF(OR(C96="",D96="",E96="",P96="",Q96="",COUNT(F96:G96,I96,L96:N96)&lt;&gt;6),"Faltam valores ou suporte",IF(OR(F96&lt;=0,G96&lt;0,I96&lt;0,I96&gt;1,L96&lt;0,L96&gt;J96,M96&lt;0,M96&gt;H96,N96&lt;0,N96&gt;J96-L96,N96&gt;ROUND(M96*I96,2)),"Rever limites dos custos e IVA",IF(AND(OR(M96&lt;H96,L96&gt;0,N96&lt;J96-L96,G96=0),O96=""),"Falta fundamento de IVA ou rateio",IF(COUNTIFS(Documentos!$A$7:$A$306,Q96,Documentos!$E$7:$E$306,"&lt;&gt;")&lt;&gt;1,"Falta documento de suporte","OK"))))))</f>
        <v/>
      </c>
    </row>
    <row r="97" spans="1:20" ht="34.950000000000003" customHeight="1">
      <c r="A97" s="8" t="s">
        <v>277</v>
      </c>
      <c r="B97" s="7"/>
      <c r="C97" s="7"/>
      <c r="D97" s="7"/>
      <c r="E97" s="7"/>
      <c r="F97" s="14"/>
      <c r="G97" s="12"/>
      <c r="H97" s="16" t="str">
        <f t="shared" si="10"/>
        <v/>
      </c>
      <c r="I97" s="15"/>
      <c r="J97" s="16" t="str">
        <f t="shared" si="11"/>
        <v/>
      </c>
      <c r="K97" s="16" t="str">
        <f t="shared" si="12"/>
        <v/>
      </c>
      <c r="L97" s="12"/>
      <c r="M97" s="12"/>
      <c r="N97" s="12"/>
      <c r="O97" s="7"/>
      <c r="P97" s="7"/>
      <c r="Q97" s="7"/>
      <c r="R97" s="16" t="str">
        <f t="shared" si="13"/>
        <v/>
      </c>
      <c r="S97" s="16" t="str">
        <f t="shared" si="14"/>
        <v/>
      </c>
      <c r="T97" s="35" t="str">
        <f>IF(COUNTA(B97:G97,I97,L97:Q97)=0,"",IF(NOT(COUNTIFS(Intervencoes!$A$7:$A$26,B97,Intervencoes!$B$7:$B$26,"&lt;&gt;")=1),"Rever ID intervenção",IF(OR(C97="",D97="",E97="",P97="",Q97="",COUNT(F97:G97,I97,L97:N97)&lt;&gt;6),"Faltam valores ou suporte",IF(OR(F97&lt;=0,G97&lt;0,I97&lt;0,I97&gt;1,L97&lt;0,L97&gt;J97,M97&lt;0,M97&gt;H97,N97&lt;0,N97&gt;J97-L97,N97&gt;ROUND(M97*I97,2)),"Rever limites dos custos e IVA",IF(AND(OR(M97&lt;H97,L97&gt;0,N97&lt;J97-L97,G97=0),O97=""),"Falta fundamento de IVA ou rateio",IF(COUNTIFS(Documentos!$A$7:$A$306,Q97,Documentos!$E$7:$E$306,"&lt;&gt;")&lt;&gt;1,"Falta documento de suporte","OK"))))))</f>
        <v/>
      </c>
    </row>
    <row r="98" spans="1:20" ht="34.950000000000003" customHeight="1">
      <c r="A98" s="8" t="s">
        <v>278</v>
      </c>
      <c r="B98" s="7"/>
      <c r="C98" s="7"/>
      <c r="D98" s="7"/>
      <c r="E98" s="7"/>
      <c r="F98" s="14"/>
      <c r="G98" s="12"/>
      <c r="H98" s="16" t="str">
        <f t="shared" si="10"/>
        <v/>
      </c>
      <c r="I98" s="15"/>
      <c r="J98" s="16" t="str">
        <f t="shared" si="11"/>
        <v/>
      </c>
      <c r="K98" s="16" t="str">
        <f t="shared" si="12"/>
        <v/>
      </c>
      <c r="L98" s="12"/>
      <c r="M98" s="12"/>
      <c r="N98" s="12"/>
      <c r="O98" s="7"/>
      <c r="P98" s="7"/>
      <c r="Q98" s="7"/>
      <c r="R98" s="16" t="str">
        <f t="shared" si="13"/>
        <v/>
      </c>
      <c r="S98" s="16" t="str">
        <f t="shared" si="14"/>
        <v/>
      </c>
      <c r="T98" s="35" t="str">
        <f>IF(COUNTA(B98:G98,I98,L98:Q98)=0,"",IF(NOT(COUNTIFS(Intervencoes!$A$7:$A$26,B98,Intervencoes!$B$7:$B$26,"&lt;&gt;")=1),"Rever ID intervenção",IF(OR(C98="",D98="",E98="",P98="",Q98="",COUNT(F98:G98,I98,L98:N98)&lt;&gt;6),"Faltam valores ou suporte",IF(OR(F98&lt;=0,G98&lt;0,I98&lt;0,I98&gt;1,L98&lt;0,L98&gt;J98,M98&lt;0,M98&gt;H98,N98&lt;0,N98&gt;J98-L98,N98&gt;ROUND(M98*I98,2)),"Rever limites dos custos e IVA",IF(AND(OR(M98&lt;H98,L98&gt;0,N98&lt;J98-L98,G98=0),O98=""),"Falta fundamento de IVA ou rateio",IF(COUNTIFS(Documentos!$A$7:$A$306,Q98,Documentos!$E$7:$E$306,"&lt;&gt;")&lt;&gt;1,"Falta documento de suporte","OK"))))))</f>
        <v/>
      </c>
    </row>
    <row r="99" spans="1:20" ht="34.950000000000003" customHeight="1">
      <c r="A99" s="8" t="s">
        <v>279</v>
      </c>
      <c r="B99" s="7"/>
      <c r="C99" s="7"/>
      <c r="D99" s="7"/>
      <c r="E99" s="7"/>
      <c r="F99" s="14"/>
      <c r="G99" s="12"/>
      <c r="H99" s="16" t="str">
        <f t="shared" si="10"/>
        <v/>
      </c>
      <c r="I99" s="15"/>
      <c r="J99" s="16" t="str">
        <f t="shared" si="11"/>
        <v/>
      </c>
      <c r="K99" s="16" t="str">
        <f t="shared" si="12"/>
        <v/>
      </c>
      <c r="L99" s="12"/>
      <c r="M99" s="12"/>
      <c r="N99" s="12"/>
      <c r="O99" s="7"/>
      <c r="P99" s="7"/>
      <c r="Q99" s="7"/>
      <c r="R99" s="16" t="str">
        <f t="shared" si="13"/>
        <v/>
      </c>
      <c r="S99" s="16" t="str">
        <f t="shared" si="14"/>
        <v/>
      </c>
      <c r="T99" s="35" t="str">
        <f>IF(COUNTA(B99:G99,I99,L99:Q99)=0,"",IF(NOT(COUNTIFS(Intervencoes!$A$7:$A$26,B99,Intervencoes!$B$7:$B$26,"&lt;&gt;")=1),"Rever ID intervenção",IF(OR(C99="",D99="",E99="",P99="",Q99="",COUNT(F99:G99,I99,L99:N99)&lt;&gt;6),"Faltam valores ou suporte",IF(OR(F99&lt;=0,G99&lt;0,I99&lt;0,I99&gt;1,L99&lt;0,L99&gt;J99,M99&lt;0,M99&gt;H99,N99&lt;0,N99&gt;J99-L99,N99&gt;ROUND(M99*I99,2)),"Rever limites dos custos e IVA",IF(AND(OR(M99&lt;H99,L99&gt;0,N99&lt;J99-L99,G99=0),O99=""),"Falta fundamento de IVA ou rateio",IF(COUNTIFS(Documentos!$A$7:$A$306,Q99,Documentos!$E$7:$E$306,"&lt;&gt;")&lt;&gt;1,"Falta documento de suporte","OK"))))))</f>
        <v/>
      </c>
    </row>
    <row r="100" spans="1:20" ht="34.950000000000003" customHeight="1">
      <c r="A100" s="8" t="s">
        <v>280</v>
      </c>
      <c r="B100" s="7"/>
      <c r="C100" s="7"/>
      <c r="D100" s="7"/>
      <c r="E100" s="7"/>
      <c r="F100" s="14"/>
      <c r="G100" s="12"/>
      <c r="H100" s="16" t="str">
        <f t="shared" si="10"/>
        <v/>
      </c>
      <c r="I100" s="15"/>
      <c r="J100" s="16" t="str">
        <f t="shared" si="11"/>
        <v/>
      </c>
      <c r="K100" s="16" t="str">
        <f t="shared" si="12"/>
        <v/>
      </c>
      <c r="L100" s="12"/>
      <c r="M100" s="12"/>
      <c r="N100" s="12"/>
      <c r="O100" s="7"/>
      <c r="P100" s="7"/>
      <c r="Q100" s="7"/>
      <c r="R100" s="16" t="str">
        <f t="shared" si="13"/>
        <v/>
      </c>
      <c r="S100" s="16" t="str">
        <f t="shared" si="14"/>
        <v/>
      </c>
      <c r="T100" s="35" t="str">
        <f>IF(COUNTA(B100:G100,I100,L100:Q100)=0,"",IF(NOT(COUNTIFS(Intervencoes!$A$7:$A$26,B100,Intervencoes!$B$7:$B$26,"&lt;&gt;")=1),"Rever ID intervenção",IF(OR(C100="",D100="",E100="",P100="",Q100="",COUNT(F100:G100,I100,L100:N100)&lt;&gt;6),"Faltam valores ou suporte",IF(OR(F100&lt;=0,G100&lt;0,I100&lt;0,I100&gt;1,L100&lt;0,L100&gt;J100,M100&lt;0,M100&gt;H100,N100&lt;0,N100&gt;J100-L100,N100&gt;ROUND(M100*I100,2)),"Rever limites dos custos e IVA",IF(AND(OR(M100&lt;H100,L100&gt;0,N100&lt;J100-L100,G100=0),O100=""),"Falta fundamento de IVA ou rateio",IF(COUNTIFS(Documentos!$A$7:$A$306,Q100,Documentos!$E$7:$E$306,"&lt;&gt;")&lt;&gt;1,"Falta documento de suporte","OK"))))))</f>
        <v/>
      </c>
    </row>
    <row r="101" spans="1:20" ht="34.950000000000003" customHeight="1">
      <c r="A101" s="8" t="s">
        <v>281</v>
      </c>
      <c r="B101" s="7"/>
      <c r="C101" s="7"/>
      <c r="D101" s="7"/>
      <c r="E101" s="7"/>
      <c r="F101" s="14"/>
      <c r="G101" s="12"/>
      <c r="H101" s="16" t="str">
        <f t="shared" si="10"/>
        <v/>
      </c>
      <c r="I101" s="15"/>
      <c r="J101" s="16" t="str">
        <f t="shared" si="11"/>
        <v/>
      </c>
      <c r="K101" s="16" t="str">
        <f t="shared" si="12"/>
        <v/>
      </c>
      <c r="L101" s="12"/>
      <c r="M101" s="12"/>
      <c r="N101" s="12"/>
      <c r="O101" s="7"/>
      <c r="P101" s="7"/>
      <c r="Q101" s="7"/>
      <c r="R101" s="16" t="str">
        <f t="shared" si="13"/>
        <v/>
      </c>
      <c r="S101" s="16" t="str">
        <f t="shared" si="14"/>
        <v/>
      </c>
      <c r="T101" s="35" t="str">
        <f>IF(COUNTA(B101:G101,I101,L101:Q101)=0,"",IF(NOT(COUNTIFS(Intervencoes!$A$7:$A$26,B101,Intervencoes!$B$7:$B$26,"&lt;&gt;")=1),"Rever ID intervenção",IF(OR(C101="",D101="",E101="",P101="",Q101="",COUNT(F101:G101,I101,L101:N101)&lt;&gt;6),"Faltam valores ou suporte",IF(OR(F101&lt;=0,G101&lt;0,I101&lt;0,I101&gt;1,L101&lt;0,L101&gt;J101,M101&lt;0,M101&gt;H101,N101&lt;0,N101&gt;J101-L101,N101&gt;ROUND(M101*I101,2)),"Rever limites dos custos e IVA",IF(AND(OR(M101&lt;H101,L101&gt;0,N101&lt;J101-L101,G101=0),O101=""),"Falta fundamento de IVA ou rateio",IF(COUNTIFS(Documentos!$A$7:$A$306,Q101,Documentos!$E$7:$E$306,"&lt;&gt;")&lt;&gt;1,"Falta documento de suporte","OK"))))))</f>
        <v/>
      </c>
    </row>
    <row r="102" spans="1:20" ht="34.950000000000003" customHeight="1">
      <c r="A102" s="8" t="s">
        <v>282</v>
      </c>
      <c r="B102" s="7"/>
      <c r="C102" s="7"/>
      <c r="D102" s="7"/>
      <c r="E102" s="7"/>
      <c r="F102" s="14"/>
      <c r="G102" s="12"/>
      <c r="H102" s="16" t="str">
        <f t="shared" si="10"/>
        <v/>
      </c>
      <c r="I102" s="15"/>
      <c r="J102" s="16" t="str">
        <f t="shared" si="11"/>
        <v/>
      </c>
      <c r="K102" s="16" t="str">
        <f t="shared" si="12"/>
        <v/>
      </c>
      <c r="L102" s="12"/>
      <c r="M102" s="12"/>
      <c r="N102" s="12"/>
      <c r="O102" s="7"/>
      <c r="P102" s="7"/>
      <c r="Q102" s="7"/>
      <c r="R102" s="16" t="str">
        <f t="shared" si="13"/>
        <v/>
      </c>
      <c r="S102" s="16" t="str">
        <f t="shared" si="14"/>
        <v/>
      </c>
      <c r="T102" s="35" t="str">
        <f>IF(COUNTA(B102:G102,I102,L102:Q102)=0,"",IF(NOT(COUNTIFS(Intervencoes!$A$7:$A$26,B102,Intervencoes!$B$7:$B$26,"&lt;&gt;")=1),"Rever ID intervenção",IF(OR(C102="",D102="",E102="",P102="",Q102="",COUNT(F102:G102,I102,L102:N102)&lt;&gt;6),"Faltam valores ou suporte",IF(OR(F102&lt;=0,G102&lt;0,I102&lt;0,I102&gt;1,L102&lt;0,L102&gt;J102,M102&lt;0,M102&gt;H102,N102&lt;0,N102&gt;J102-L102,N102&gt;ROUND(M102*I102,2)),"Rever limites dos custos e IVA",IF(AND(OR(M102&lt;H102,L102&gt;0,N102&lt;J102-L102,G102=0),O102=""),"Falta fundamento de IVA ou rateio",IF(COUNTIFS(Documentos!$A$7:$A$306,Q102,Documentos!$E$7:$E$306,"&lt;&gt;")&lt;&gt;1,"Falta documento de suporte","OK"))))))</f>
        <v/>
      </c>
    </row>
    <row r="103" spans="1:20" ht="34.950000000000003" customHeight="1">
      <c r="A103" s="8" t="s">
        <v>283</v>
      </c>
      <c r="B103" s="7"/>
      <c r="C103" s="7"/>
      <c r="D103" s="7"/>
      <c r="E103" s="7"/>
      <c r="F103" s="14"/>
      <c r="G103" s="12"/>
      <c r="H103" s="16" t="str">
        <f t="shared" ref="H103:H106" si="15">IF(B103="","",IF(COUNT(F103:G103)&lt;2,"Por apurar",ROUND(F103*G103,2)))</f>
        <v/>
      </c>
      <c r="I103" s="15"/>
      <c r="J103" s="16" t="str">
        <f t="shared" ref="J103:J106" si="16">IF(B103="","",IF(AND(ISNUMBER(H103),ISNUMBER(I103)),ROUND(H103*I103,2),"Por apurar"))</f>
        <v/>
      </c>
      <c r="K103" s="16" t="str">
        <f t="shared" ref="K103:K106" si="17">IF(B103="","",IF(AND(ISNUMBER(H103),ISNUMBER(J103)),H103+J103,"Por apurar"))</f>
        <v/>
      </c>
      <c r="L103" s="12"/>
      <c r="M103" s="12"/>
      <c r="N103" s="12"/>
      <c r="O103" s="7"/>
      <c r="P103" s="7"/>
      <c r="Q103" s="7"/>
      <c r="R103" s="16" t="str">
        <f t="shared" si="13"/>
        <v/>
      </c>
      <c r="S103" s="16" t="str">
        <f t="shared" ref="S103:S106" si="18">IF(B103="","",IF(T103&lt;&gt;"OK","Por apurar",SUM(M103:N103)-R103))</f>
        <v/>
      </c>
      <c r="T103" s="35" t="str">
        <f>IF(COUNTA(B103:G103,I103,L103:Q103)=0,"",IF(NOT(COUNTIFS(Intervencoes!$A$7:$A$26,B103,Intervencoes!$B$7:$B$26,"&lt;&gt;")=1),"Rever ID intervenção",IF(OR(C103="",D103="",E103="",P103="",Q103="",COUNT(F103:G103,I103,L103:N103)&lt;&gt;6),"Faltam valores ou suporte",IF(OR(F103&lt;=0,G103&lt;0,I103&lt;0,I103&gt;1,L103&lt;0,L103&gt;J103,M103&lt;0,M103&gt;H103,N103&lt;0,N103&gt;J103-L103,N103&gt;ROUND(M103*I103,2)),"Rever limites dos custos e IVA",IF(AND(OR(M103&lt;H103,L103&gt;0,N103&lt;J103-L103,G103=0),O103=""),"Falta fundamento de IVA ou rateio",IF(COUNTIFS(Documentos!$A$7:$A$306,Q103,Documentos!$E$7:$E$306,"&lt;&gt;")&lt;&gt;1,"Falta documento de suporte","OK"))))))</f>
        <v/>
      </c>
    </row>
    <row r="104" spans="1:20" ht="34.950000000000003" customHeight="1">
      <c r="A104" s="8" t="s">
        <v>284</v>
      </c>
      <c r="B104" s="7"/>
      <c r="C104" s="7"/>
      <c r="D104" s="7"/>
      <c r="E104" s="7"/>
      <c r="F104" s="14"/>
      <c r="G104" s="12"/>
      <c r="H104" s="16" t="str">
        <f t="shared" si="15"/>
        <v/>
      </c>
      <c r="I104" s="15"/>
      <c r="J104" s="16" t="str">
        <f t="shared" si="16"/>
        <v/>
      </c>
      <c r="K104" s="16" t="str">
        <f t="shared" si="17"/>
        <v/>
      </c>
      <c r="L104" s="12"/>
      <c r="M104" s="12"/>
      <c r="N104" s="12"/>
      <c r="O104" s="7"/>
      <c r="P104" s="7"/>
      <c r="Q104" s="7"/>
      <c r="R104" s="16" t="str">
        <f t="shared" si="13"/>
        <v/>
      </c>
      <c r="S104" s="16" t="str">
        <f t="shared" si="18"/>
        <v/>
      </c>
      <c r="T104" s="35" t="str">
        <f>IF(COUNTA(B104:G104,I104,L104:Q104)=0,"",IF(NOT(COUNTIFS(Intervencoes!$A$7:$A$26,B104,Intervencoes!$B$7:$B$26,"&lt;&gt;")=1),"Rever ID intervenção",IF(OR(C104="",D104="",E104="",P104="",Q104="",COUNT(F104:G104,I104,L104:N104)&lt;&gt;6),"Faltam valores ou suporte",IF(OR(F104&lt;=0,G104&lt;0,I104&lt;0,I104&gt;1,L104&lt;0,L104&gt;J104,M104&lt;0,M104&gt;H104,N104&lt;0,N104&gt;J104-L104,N104&gt;ROUND(M104*I104,2)),"Rever limites dos custos e IVA",IF(AND(OR(M104&lt;H104,L104&gt;0,N104&lt;J104-L104,G104=0),O104=""),"Falta fundamento de IVA ou rateio",IF(COUNTIFS(Documentos!$A$7:$A$306,Q104,Documentos!$E$7:$E$306,"&lt;&gt;")&lt;&gt;1,"Falta documento de suporte","OK"))))))</f>
        <v/>
      </c>
    </row>
    <row r="105" spans="1:20" ht="34.950000000000003" customHeight="1">
      <c r="A105" s="8" t="s">
        <v>285</v>
      </c>
      <c r="B105" s="7"/>
      <c r="C105" s="7"/>
      <c r="D105" s="7"/>
      <c r="E105" s="7"/>
      <c r="F105" s="14"/>
      <c r="G105" s="12"/>
      <c r="H105" s="16" t="str">
        <f t="shared" si="15"/>
        <v/>
      </c>
      <c r="I105" s="15"/>
      <c r="J105" s="16" t="str">
        <f t="shared" si="16"/>
        <v/>
      </c>
      <c r="K105" s="16" t="str">
        <f t="shared" si="17"/>
        <v/>
      </c>
      <c r="L105" s="12"/>
      <c r="M105" s="12"/>
      <c r="N105" s="12"/>
      <c r="O105" s="7"/>
      <c r="P105" s="7"/>
      <c r="Q105" s="7"/>
      <c r="R105" s="16" t="str">
        <f t="shared" si="13"/>
        <v/>
      </c>
      <c r="S105" s="16" t="str">
        <f t="shared" si="18"/>
        <v/>
      </c>
      <c r="T105" s="35" t="str">
        <f>IF(COUNTA(B105:G105,I105,L105:Q105)=0,"",IF(NOT(COUNTIFS(Intervencoes!$A$7:$A$26,B105,Intervencoes!$B$7:$B$26,"&lt;&gt;")=1),"Rever ID intervenção",IF(OR(C105="",D105="",E105="",P105="",Q105="",COUNT(F105:G105,I105,L105:N105)&lt;&gt;6),"Faltam valores ou suporte",IF(OR(F105&lt;=0,G105&lt;0,I105&lt;0,I105&gt;1,L105&lt;0,L105&gt;J105,M105&lt;0,M105&gt;H105,N105&lt;0,N105&gt;J105-L105,N105&gt;ROUND(M105*I105,2)),"Rever limites dos custos e IVA",IF(AND(OR(M105&lt;H105,L105&gt;0,N105&lt;J105-L105,G105=0),O105=""),"Falta fundamento de IVA ou rateio",IF(COUNTIFS(Documentos!$A$7:$A$306,Q105,Documentos!$E$7:$E$306,"&lt;&gt;")&lt;&gt;1,"Falta documento de suporte","OK"))))))</f>
        <v/>
      </c>
    </row>
    <row r="106" spans="1:20" ht="34.950000000000003" customHeight="1">
      <c r="A106" s="8" t="s">
        <v>286</v>
      </c>
      <c r="B106" s="7"/>
      <c r="C106" s="7"/>
      <c r="D106" s="7"/>
      <c r="E106" s="7"/>
      <c r="F106" s="14"/>
      <c r="G106" s="12"/>
      <c r="H106" s="16" t="str">
        <f t="shared" si="15"/>
        <v/>
      </c>
      <c r="I106" s="15"/>
      <c r="J106" s="16" t="str">
        <f t="shared" si="16"/>
        <v/>
      </c>
      <c r="K106" s="16" t="str">
        <f t="shared" si="17"/>
        <v/>
      </c>
      <c r="L106" s="12"/>
      <c r="M106" s="12"/>
      <c r="N106" s="12"/>
      <c r="O106" s="7"/>
      <c r="P106" s="7"/>
      <c r="Q106" s="7"/>
      <c r="R106" s="16" t="str">
        <f t="shared" si="13"/>
        <v/>
      </c>
      <c r="S106" s="16" t="str">
        <f t="shared" si="18"/>
        <v/>
      </c>
      <c r="T106" s="35" t="str">
        <f>IF(COUNTA(B106:G106,I106,L106:Q106)=0,"",IF(NOT(COUNTIFS(Intervencoes!$A$7:$A$26,B106,Intervencoes!$B$7:$B$26,"&lt;&gt;")=1),"Rever ID intervenção",IF(OR(C106="",D106="",E106="",P106="",Q106="",COUNT(F106:G106,I106,L106:N106)&lt;&gt;6),"Faltam valores ou suporte",IF(OR(F106&lt;=0,G106&lt;0,I106&lt;0,I106&gt;1,L106&lt;0,L106&gt;J106,M106&lt;0,M106&gt;H106,N106&lt;0,N106&gt;J106-L106,N106&gt;ROUND(M106*I106,2)),"Rever limites dos custos e IVA",IF(AND(OR(M106&lt;H106,L106&gt;0,N106&lt;J106-L106,G106=0),O106=""),"Falta fundamento de IVA ou rateio",IF(COUNTIFS(Documentos!$A$7:$A$306,Q106,Documentos!$E$7:$E$306,"&lt;&gt;")&lt;&gt;1,"Falta documento de suporte","OK"))))))</f>
        <v/>
      </c>
    </row>
    <row r="107" spans="1:20" ht="34.950000000000003" customHeight="1">
      <c r="A107" s="8" t="s">
        <v>743</v>
      </c>
      <c r="B107" s="7"/>
      <c r="C107" s="7"/>
      <c r="D107" s="7"/>
      <c r="E107" s="7"/>
      <c r="F107" s="14"/>
      <c r="G107" s="12"/>
      <c r="H107" s="16" t="str">
        <f t="shared" ref="H107:H170" si="19">IF(B107="","",IF(COUNT(F107:G107)&lt;2,"Por apurar",ROUND(F107*G107,2)))</f>
        <v/>
      </c>
      <c r="I107" s="15"/>
      <c r="J107" s="16" t="str">
        <f t="shared" ref="J107:J170" si="20">IF(B107="","",IF(AND(ISNUMBER(H107),ISNUMBER(I107)),ROUND(H107*I107,2),"Por apurar"))</f>
        <v/>
      </c>
      <c r="K107" s="16" t="str">
        <f t="shared" ref="K107:K170" si="21">IF(B107="","",IF(AND(ISNUMBER(H107),ISNUMBER(J107)),H107+J107,"Por apurar"))</f>
        <v/>
      </c>
      <c r="L107" s="12"/>
      <c r="M107" s="12"/>
      <c r="N107" s="12"/>
      <c r="O107" s="7"/>
      <c r="P107" s="7"/>
      <c r="Q107" s="7"/>
      <c r="R107" s="16" t="str">
        <f t="shared" ref="R107:R170" si="22">IF(B107="","",IF(COUNT(M107:N107)&lt;2,"Por apurar",IF(OR(D107="Pessoal próprio",D107="Maquinaria própria"),SUM(M107:N107),0)))</f>
        <v/>
      </c>
      <c r="S107" s="16" t="str">
        <f t="shared" ref="S107:S170" si="23">IF(B107="","",IF(T107&lt;&gt;"OK","Por apurar",SUM(M107:N107)-R107))</f>
        <v/>
      </c>
      <c r="T107" s="35" t="str">
        <f>IF(COUNTA(B107:G107,I107,L107:Q107)=0,"",IF(NOT(COUNTIFS(Intervencoes!$A$7:$A$26,B107,Intervencoes!$B$7:$B$26,"&lt;&gt;")=1),"Rever ID intervenção",IF(OR(C107="",D107="",E107="",P107="",Q107="",COUNT(F107:G107,I107,L107:N107)&lt;&gt;6),"Faltam valores ou suporte",IF(OR(F107&lt;=0,G107&lt;0,I107&lt;0,I107&gt;1,L107&lt;0,L107&gt;J107,M107&lt;0,M107&gt;H107,N107&lt;0,N107&gt;J107-L107,N107&gt;ROUND(M107*I107,2)),"Rever limites dos custos e IVA",IF(AND(OR(M107&lt;H107,L107&gt;0,N107&lt;J107-L107,G107=0),O107=""),"Falta fundamento de IVA ou rateio",IF(COUNTIFS(Documentos!$A$7:$A$306,Q107,Documentos!$E$7:$E$306,"&lt;&gt;")&lt;&gt;1,"Falta documento de suporte","OK"))))))</f>
        <v/>
      </c>
    </row>
    <row r="108" spans="1:20" ht="34.950000000000003" customHeight="1">
      <c r="A108" s="8" t="s">
        <v>744</v>
      </c>
      <c r="B108" s="7"/>
      <c r="C108" s="7"/>
      <c r="D108" s="7"/>
      <c r="E108" s="7"/>
      <c r="F108" s="14"/>
      <c r="G108" s="12"/>
      <c r="H108" s="16" t="str">
        <f t="shared" si="19"/>
        <v/>
      </c>
      <c r="I108" s="15"/>
      <c r="J108" s="16" t="str">
        <f t="shared" si="20"/>
        <v/>
      </c>
      <c r="K108" s="16" t="str">
        <f t="shared" si="21"/>
        <v/>
      </c>
      <c r="L108" s="12"/>
      <c r="M108" s="12"/>
      <c r="N108" s="12"/>
      <c r="O108" s="7"/>
      <c r="P108" s="7"/>
      <c r="Q108" s="7"/>
      <c r="R108" s="16" t="str">
        <f t="shared" si="22"/>
        <v/>
      </c>
      <c r="S108" s="16" t="str">
        <f t="shared" si="23"/>
        <v/>
      </c>
      <c r="T108" s="35" t="str">
        <f>IF(COUNTA(B108:G108,I108,L108:Q108)=0,"",IF(NOT(COUNTIFS(Intervencoes!$A$7:$A$26,B108,Intervencoes!$B$7:$B$26,"&lt;&gt;")=1),"Rever ID intervenção",IF(OR(C108="",D108="",E108="",P108="",Q108="",COUNT(F108:G108,I108,L108:N108)&lt;&gt;6),"Faltam valores ou suporte",IF(OR(F108&lt;=0,G108&lt;0,I108&lt;0,I108&gt;1,L108&lt;0,L108&gt;J108,M108&lt;0,M108&gt;H108,N108&lt;0,N108&gt;J108-L108,N108&gt;ROUND(M108*I108,2)),"Rever limites dos custos e IVA",IF(AND(OR(M108&lt;H108,L108&gt;0,N108&lt;J108-L108,G108=0),O108=""),"Falta fundamento de IVA ou rateio",IF(COUNTIFS(Documentos!$A$7:$A$306,Q108,Documentos!$E$7:$E$306,"&lt;&gt;")&lt;&gt;1,"Falta documento de suporte","OK"))))))</f>
        <v/>
      </c>
    </row>
    <row r="109" spans="1:20" ht="34.950000000000003" customHeight="1">
      <c r="A109" s="8" t="s">
        <v>745</v>
      </c>
      <c r="B109" s="7"/>
      <c r="C109" s="7"/>
      <c r="D109" s="7"/>
      <c r="E109" s="7"/>
      <c r="F109" s="14"/>
      <c r="G109" s="12"/>
      <c r="H109" s="16" t="str">
        <f t="shared" si="19"/>
        <v/>
      </c>
      <c r="I109" s="15"/>
      <c r="J109" s="16" t="str">
        <f t="shared" si="20"/>
        <v/>
      </c>
      <c r="K109" s="16" t="str">
        <f t="shared" si="21"/>
        <v/>
      </c>
      <c r="L109" s="12"/>
      <c r="M109" s="12"/>
      <c r="N109" s="12"/>
      <c r="O109" s="7"/>
      <c r="P109" s="7"/>
      <c r="Q109" s="7"/>
      <c r="R109" s="16" t="str">
        <f t="shared" si="22"/>
        <v/>
      </c>
      <c r="S109" s="16" t="str">
        <f t="shared" si="23"/>
        <v/>
      </c>
      <c r="T109" s="35" t="str">
        <f>IF(COUNTA(B109:G109,I109,L109:Q109)=0,"",IF(NOT(COUNTIFS(Intervencoes!$A$7:$A$26,B109,Intervencoes!$B$7:$B$26,"&lt;&gt;")=1),"Rever ID intervenção",IF(OR(C109="",D109="",E109="",P109="",Q109="",COUNT(F109:G109,I109,L109:N109)&lt;&gt;6),"Faltam valores ou suporte",IF(OR(F109&lt;=0,G109&lt;0,I109&lt;0,I109&gt;1,L109&lt;0,L109&gt;J109,M109&lt;0,M109&gt;H109,N109&lt;0,N109&gt;J109-L109,N109&gt;ROUND(M109*I109,2)),"Rever limites dos custos e IVA",IF(AND(OR(M109&lt;H109,L109&gt;0,N109&lt;J109-L109,G109=0),O109=""),"Falta fundamento de IVA ou rateio",IF(COUNTIFS(Documentos!$A$7:$A$306,Q109,Documentos!$E$7:$E$306,"&lt;&gt;")&lt;&gt;1,"Falta documento de suporte","OK"))))))</f>
        <v/>
      </c>
    </row>
    <row r="110" spans="1:20" ht="34.950000000000003" customHeight="1">
      <c r="A110" s="8" t="s">
        <v>746</v>
      </c>
      <c r="B110" s="7"/>
      <c r="C110" s="7"/>
      <c r="D110" s="7"/>
      <c r="E110" s="7"/>
      <c r="F110" s="14"/>
      <c r="G110" s="12"/>
      <c r="H110" s="16" t="str">
        <f t="shared" si="19"/>
        <v/>
      </c>
      <c r="I110" s="15"/>
      <c r="J110" s="16" t="str">
        <f t="shared" si="20"/>
        <v/>
      </c>
      <c r="K110" s="16" t="str">
        <f t="shared" si="21"/>
        <v/>
      </c>
      <c r="L110" s="12"/>
      <c r="M110" s="12"/>
      <c r="N110" s="12"/>
      <c r="O110" s="7"/>
      <c r="P110" s="7"/>
      <c r="Q110" s="7"/>
      <c r="R110" s="16" t="str">
        <f t="shared" si="22"/>
        <v/>
      </c>
      <c r="S110" s="16" t="str">
        <f t="shared" si="23"/>
        <v/>
      </c>
      <c r="T110" s="35" t="str">
        <f>IF(COUNTA(B110:G110,I110,L110:Q110)=0,"",IF(NOT(COUNTIFS(Intervencoes!$A$7:$A$26,B110,Intervencoes!$B$7:$B$26,"&lt;&gt;")=1),"Rever ID intervenção",IF(OR(C110="",D110="",E110="",P110="",Q110="",COUNT(F110:G110,I110,L110:N110)&lt;&gt;6),"Faltam valores ou suporte",IF(OR(F110&lt;=0,G110&lt;0,I110&lt;0,I110&gt;1,L110&lt;0,L110&gt;J110,M110&lt;0,M110&gt;H110,N110&lt;0,N110&gt;J110-L110,N110&gt;ROUND(M110*I110,2)),"Rever limites dos custos e IVA",IF(AND(OR(M110&lt;H110,L110&gt;0,N110&lt;J110-L110,G110=0),O110=""),"Falta fundamento de IVA ou rateio",IF(COUNTIFS(Documentos!$A$7:$A$306,Q110,Documentos!$E$7:$E$306,"&lt;&gt;")&lt;&gt;1,"Falta documento de suporte","OK"))))))</f>
        <v/>
      </c>
    </row>
    <row r="111" spans="1:20" ht="34.950000000000003" customHeight="1">
      <c r="A111" s="8" t="s">
        <v>903</v>
      </c>
      <c r="B111" s="7"/>
      <c r="C111" s="7"/>
      <c r="D111" s="7"/>
      <c r="E111" s="7"/>
      <c r="F111" s="14"/>
      <c r="G111" s="12"/>
      <c r="H111" s="16" t="str">
        <f t="shared" si="19"/>
        <v/>
      </c>
      <c r="I111" s="15"/>
      <c r="J111" s="16" t="str">
        <f t="shared" si="20"/>
        <v/>
      </c>
      <c r="K111" s="16" t="str">
        <f t="shared" si="21"/>
        <v/>
      </c>
      <c r="L111" s="12"/>
      <c r="M111" s="12"/>
      <c r="N111" s="12"/>
      <c r="O111" s="7"/>
      <c r="P111" s="7"/>
      <c r="Q111" s="7"/>
      <c r="R111" s="16" t="str">
        <f t="shared" si="22"/>
        <v/>
      </c>
      <c r="S111" s="16" t="str">
        <f t="shared" si="23"/>
        <v/>
      </c>
      <c r="T111" s="35" t="str">
        <f>IF(COUNTA(B111:G111,I111,L111:Q111)=0,"",IF(NOT(COUNTIFS(Intervencoes!$A$7:$A$26,B111,Intervencoes!$B$7:$B$26,"&lt;&gt;")=1),"Rever ID intervenção",IF(OR(C111="",D111="",E111="",P111="",Q111="",COUNT(F111:G111,I111,L111:N111)&lt;&gt;6),"Faltam valores ou suporte",IF(OR(F111&lt;=0,G111&lt;0,I111&lt;0,I111&gt;1,L111&lt;0,L111&gt;J111,M111&lt;0,M111&gt;H111,N111&lt;0,N111&gt;J111-L111,N111&gt;ROUND(M111*I111,2)),"Rever limites dos custos e IVA",IF(AND(OR(M111&lt;H111,L111&gt;0,N111&lt;J111-L111,G111=0),O111=""),"Falta fundamento de IVA ou rateio",IF(COUNTIFS(Documentos!$A$7:$A$306,Q111,Documentos!$E$7:$E$306,"&lt;&gt;")&lt;&gt;1,"Falta documento de suporte","OK"))))))</f>
        <v/>
      </c>
    </row>
    <row r="112" spans="1:20" ht="34.950000000000003" customHeight="1">
      <c r="A112" s="8" t="s">
        <v>905</v>
      </c>
      <c r="B112" s="7"/>
      <c r="C112" s="7"/>
      <c r="D112" s="7"/>
      <c r="E112" s="7"/>
      <c r="F112" s="14"/>
      <c r="G112" s="12"/>
      <c r="H112" s="16" t="str">
        <f t="shared" si="19"/>
        <v/>
      </c>
      <c r="I112" s="15"/>
      <c r="J112" s="16" t="str">
        <f t="shared" si="20"/>
        <v/>
      </c>
      <c r="K112" s="16" t="str">
        <f t="shared" si="21"/>
        <v/>
      </c>
      <c r="L112" s="12"/>
      <c r="M112" s="12"/>
      <c r="N112" s="12"/>
      <c r="O112" s="7"/>
      <c r="P112" s="7"/>
      <c r="Q112" s="7"/>
      <c r="R112" s="16" t="str">
        <f t="shared" si="22"/>
        <v/>
      </c>
      <c r="S112" s="16" t="str">
        <f t="shared" si="23"/>
        <v/>
      </c>
      <c r="T112" s="35" t="str">
        <f>IF(COUNTA(B112:G112,I112,L112:Q112)=0,"",IF(NOT(COUNTIFS(Intervencoes!$A$7:$A$26,B112,Intervencoes!$B$7:$B$26,"&lt;&gt;")=1),"Rever ID intervenção",IF(OR(C112="",D112="",E112="",P112="",Q112="",COUNT(F112:G112,I112,L112:N112)&lt;&gt;6),"Faltam valores ou suporte",IF(OR(F112&lt;=0,G112&lt;0,I112&lt;0,I112&gt;1,L112&lt;0,L112&gt;J112,M112&lt;0,M112&gt;H112,N112&lt;0,N112&gt;J112-L112,N112&gt;ROUND(M112*I112,2)),"Rever limites dos custos e IVA",IF(AND(OR(M112&lt;H112,L112&gt;0,N112&lt;J112-L112,G112=0),O112=""),"Falta fundamento de IVA ou rateio",IF(COUNTIFS(Documentos!$A$7:$A$306,Q112,Documentos!$E$7:$E$306,"&lt;&gt;")&lt;&gt;1,"Falta documento de suporte","OK"))))))</f>
        <v/>
      </c>
    </row>
    <row r="113" spans="1:20" ht="34.950000000000003" customHeight="1">
      <c r="A113" s="8" t="s">
        <v>907</v>
      </c>
      <c r="B113" s="7"/>
      <c r="C113" s="7"/>
      <c r="D113" s="7"/>
      <c r="E113" s="7"/>
      <c r="F113" s="14"/>
      <c r="G113" s="12"/>
      <c r="H113" s="16" t="str">
        <f t="shared" si="19"/>
        <v/>
      </c>
      <c r="I113" s="15"/>
      <c r="J113" s="16" t="str">
        <f t="shared" si="20"/>
        <v/>
      </c>
      <c r="K113" s="16" t="str">
        <f t="shared" si="21"/>
        <v/>
      </c>
      <c r="L113" s="12"/>
      <c r="M113" s="12"/>
      <c r="N113" s="12"/>
      <c r="O113" s="7"/>
      <c r="P113" s="7"/>
      <c r="Q113" s="7"/>
      <c r="R113" s="16" t="str">
        <f t="shared" si="22"/>
        <v/>
      </c>
      <c r="S113" s="16" t="str">
        <f t="shared" si="23"/>
        <v/>
      </c>
      <c r="T113" s="35" t="str">
        <f>IF(COUNTA(B113:G113,I113,L113:Q113)=0,"",IF(NOT(COUNTIFS(Intervencoes!$A$7:$A$26,B113,Intervencoes!$B$7:$B$26,"&lt;&gt;")=1),"Rever ID intervenção",IF(OR(C113="",D113="",E113="",P113="",Q113="",COUNT(F113:G113,I113,L113:N113)&lt;&gt;6),"Faltam valores ou suporte",IF(OR(F113&lt;=0,G113&lt;0,I113&lt;0,I113&gt;1,L113&lt;0,L113&gt;J113,M113&lt;0,M113&gt;H113,N113&lt;0,N113&gt;J113-L113,N113&gt;ROUND(M113*I113,2)),"Rever limites dos custos e IVA",IF(AND(OR(M113&lt;H113,L113&gt;0,N113&lt;J113-L113,G113=0),O113=""),"Falta fundamento de IVA ou rateio",IF(COUNTIFS(Documentos!$A$7:$A$306,Q113,Documentos!$E$7:$E$306,"&lt;&gt;")&lt;&gt;1,"Falta documento de suporte","OK"))))))</f>
        <v/>
      </c>
    </row>
    <row r="114" spans="1:20" ht="34.950000000000003" customHeight="1">
      <c r="A114" s="8" t="s">
        <v>909</v>
      </c>
      <c r="B114" s="7"/>
      <c r="C114" s="7"/>
      <c r="D114" s="7"/>
      <c r="E114" s="7"/>
      <c r="F114" s="14"/>
      <c r="G114" s="12"/>
      <c r="H114" s="16" t="str">
        <f t="shared" si="19"/>
        <v/>
      </c>
      <c r="I114" s="15"/>
      <c r="J114" s="16" t="str">
        <f t="shared" si="20"/>
        <v/>
      </c>
      <c r="K114" s="16" t="str">
        <f t="shared" si="21"/>
        <v/>
      </c>
      <c r="L114" s="12"/>
      <c r="M114" s="12"/>
      <c r="N114" s="12"/>
      <c r="O114" s="7"/>
      <c r="P114" s="7"/>
      <c r="Q114" s="7"/>
      <c r="R114" s="16" t="str">
        <f t="shared" si="22"/>
        <v/>
      </c>
      <c r="S114" s="16" t="str">
        <f t="shared" si="23"/>
        <v/>
      </c>
      <c r="T114" s="35" t="str">
        <f>IF(COUNTA(B114:G114,I114,L114:Q114)=0,"",IF(NOT(COUNTIFS(Intervencoes!$A$7:$A$26,B114,Intervencoes!$B$7:$B$26,"&lt;&gt;")=1),"Rever ID intervenção",IF(OR(C114="",D114="",E114="",P114="",Q114="",COUNT(F114:G114,I114,L114:N114)&lt;&gt;6),"Faltam valores ou suporte",IF(OR(F114&lt;=0,G114&lt;0,I114&lt;0,I114&gt;1,L114&lt;0,L114&gt;J114,M114&lt;0,M114&gt;H114,N114&lt;0,N114&gt;J114-L114,N114&gt;ROUND(M114*I114,2)),"Rever limites dos custos e IVA",IF(AND(OR(M114&lt;H114,L114&gt;0,N114&lt;J114-L114,G114=0),O114=""),"Falta fundamento de IVA ou rateio",IF(COUNTIFS(Documentos!$A$7:$A$306,Q114,Documentos!$E$7:$E$306,"&lt;&gt;")&lt;&gt;1,"Falta documento de suporte","OK"))))))</f>
        <v/>
      </c>
    </row>
    <row r="115" spans="1:20" ht="34.950000000000003" customHeight="1">
      <c r="A115" s="8" t="s">
        <v>911</v>
      </c>
      <c r="B115" s="7"/>
      <c r="C115" s="7"/>
      <c r="D115" s="7"/>
      <c r="E115" s="7"/>
      <c r="F115" s="14"/>
      <c r="G115" s="12"/>
      <c r="H115" s="16" t="str">
        <f t="shared" si="19"/>
        <v/>
      </c>
      <c r="I115" s="15"/>
      <c r="J115" s="16" t="str">
        <f t="shared" si="20"/>
        <v/>
      </c>
      <c r="K115" s="16" t="str">
        <f t="shared" si="21"/>
        <v/>
      </c>
      <c r="L115" s="12"/>
      <c r="M115" s="12"/>
      <c r="N115" s="12"/>
      <c r="O115" s="7"/>
      <c r="P115" s="7"/>
      <c r="Q115" s="7"/>
      <c r="R115" s="16" t="str">
        <f t="shared" si="22"/>
        <v/>
      </c>
      <c r="S115" s="16" t="str">
        <f t="shared" si="23"/>
        <v/>
      </c>
      <c r="T115" s="35" t="str">
        <f>IF(COUNTA(B115:G115,I115,L115:Q115)=0,"",IF(NOT(COUNTIFS(Intervencoes!$A$7:$A$26,B115,Intervencoes!$B$7:$B$26,"&lt;&gt;")=1),"Rever ID intervenção",IF(OR(C115="",D115="",E115="",P115="",Q115="",COUNT(F115:G115,I115,L115:N115)&lt;&gt;6),"Faltam valores ou suporte",IF(OR(F115&lt;=0,G115&lt;0,I115&lt;0,I115&gt;1,L115&lt;0,L115&gt;J115,M115&lt;0,M115&gt;H115,N115&lt;0,N115&gt;J115-L115,N115&gt;ROUND(M115*I115,2)),"Rever limites dos custos e IVA",IF(AND(OR(M115&lt;H115,L115&gt;0,N115&lt;J115-L115,G115=0),O115=""),"Falta fundamento de IVA ou rateio",IF(COUNTIFS(Documentos!$A$7:$A$306,Q115,Documentos!$E$7:$E$306,"&lt;&gt;")&lt;&gt;1,"Falta documento de suporte","OK"))))))</f>
        <v/>
      </c>
    </row>
    <row r="116" spans="1:20" ht="34.950000000000003" customHeight="1">
      <c r="A116" s="8" t="s">
        <v>913</v>
      </c>
      <c r="B116" s="7"/>
      <c r="C116" s="7"/>
      <c r="D116" s="7"/>
      <c r="E116" s="7"/>
      <c r="F116" s="14"/>
      <c r="G116" s="12"/>
      <c r="H116" s="16" t="str">
        <f t="shared" si="19"/>
        <v/>
      </c>
      <c r="I116" s="15"/>
      <c r="J116" s="16" t="str">
        <f t="shared" si="20"/>
        <v/>
      </c>
      <c r="K116" s="16" t="str">
        <f t="shared" si="21"/>
        <v/>
      </c>
      <c r="L116" s="12"/>
      <c r="M116" s="12"/>
      <c r="N116" s="12"/>
      <c r="O116" s="7"/>
      <c r="P116" s="7"/>
      <c r="Q116" s="7"/>
      <c r="R116" s="16" t="str">
        <f t="shared" si="22"/>
        <v/>
      </c>
      <c r="S116" s="16" t="str">
        <f t="shared" si="23"/>
        <v/>
      </c>
      <c r="T116" s="35" t="str">
        <f>IF(COUNTA(B116:G116,I116,L116:Q116)=0,"",IF(NOT(COUNTIFS(Intervencoes!$A$7:$A$26,B116,Intervencoes!$B$7:$B$26,"&lt;&gt;")=1),"Rever ID intervenção",IF(OR(C116="",D116="",E116="",P116="",Q116="",COUNT(F116:G116,I116,L116:N116)&lt;&gt;6),"Faltam valores ou suporte",IF(OR(F116&lt;=0,G116&lt;0,I116&lt;0,I116&gt;1,L116&lt;0,L116&gt;J116,M116&lt;0,M116&gt;H116,N116&lt;0,N116&gt;J116-L116,N116&gt;ROUND(M116*I116,2)),"Rever limites dos custos e IVA",IF(AND(OR(M116&lt;H116,L116&gt;0,N116&lt;J116-L116,G116=0),O116=""),"Falta fundamento de IVA ou rateio",IF(COUNTIFS(Documentos!$A$7:$A$306,Q116,Documentos!$E$7:$E$306,"&lt;&gt;")&lt;&gt;1,"Falta documento de suporte","OK"))))))</f>
        <v/>
      </c>
    </row>
    <row r="117" spans="1:20" ht="34.950000000000003" customHeight="1">
      <c r="A117" s="8" t="s">
        <v>915</v>
      </c>
      <c r="B117" s="7"/>
      <c r="C117" s="7"/>
      <c r="D117" s="7"/>
      <c r="E117" s="7"/>
      <c r="F117" s="14"/>
      <c r="G117" s="12"/>
      <c r="H117" s="16" t="str">
        <f t="shared" si="19"/>
        <v/>
      </c>
      <c r="I117" s="15"/>
      <c r="J117" s="16" t="str">
        <f t="shared" si="20"/>
        <v/>
      </c>
      <c r="K117" s="16" t="str">
        <f t="shared" si="21"/>
        <v/>
      </c>
      <c r="L117" s="12"/>
      <c r="M117" s="12"/>
      <c r="N117" s="12"/>
      <c r="O117" s="7"/>
      <c r="P117" s="7"/>
      <c r="Q117" s="7"/>
      <c r="R117" s="16" t="str">
        <f t="shared" si="22"/>
        <v/>
      </c>
      <c r="S117" s="16" t="str">
        <f t="shared" si="23"/>
        <v/>
      </c>
      <c r="T117" s="35" t="str">
        <f>IF(COUNTA(B117:G117,I117,L117:Q117)=0,"",IF(NOT(COUNTIFS(Intervencoes!$A$7:$A$26,B117,Intervencoes!$B$7:$B$26,"&lt;&gt;")=1),"Rever ID intervenção",IF(OR(C117="",D117="",E117="",P117="",Q117="",COUNT(F117:G117,I117,L117:N117)&lt;&gt;6),"Faltam valores ou suporte",IF(OR(F117&lt;=0,G117&lt;0,I117&lt;0,I117&gt;1,L117&lt;0,L117&gt;J117,M117&lt;0,M117&gt;H117,N117&lt;0,N117&gt;J117-L117,N117&gt;ROUND(M117*I117,2)),"Rever limites dos custos e IVA",IF(AND(OR(M117&lt;H117,L117&gt;0,N117&lt;J117-L117,G117=0),O117=""),"Falta fundamento de IVA ou rateio",IF(COUNTIFS(Documentos!$A$7:$A$306,Q117,Documentos!$E$7:$E$306,"&lt;&gt;")&lt;&gt;1,"Falta documento de suporte","OK"))))))</f>
        <v/>
      </c>
    </row>
    <row r="118" spans="1:20" ht="34.950000000000003" customHeight="1">
      <c r="A118" s="8" t="s">
        <v>917</v>
      </c>
      <c r="B118" s="7"/>
      <c r="C118" s="7"/>
      <c r="D118" s="7"/>
      <c r="E118" s="7"/>
      <c r="F118" s="14"/>
      <c r="G118" s="12"/>
      <c r="H118" s="16" t="str">
        <f t="shared" si="19"/>
        <v/>
      </c>
      <c r="I118" s="15"/>
      <c r="J118" s="16" t="str">
        <f t="shared" si="20"/>
        <v/>
      </c>
      <c r="K118" s="16" t="str">
        <f t="shared" si="21"/>
        <v/>
      </c>
      <c r="L118" s="12"/>
      <c r="M118" s="12"/>
      <c r="N118" s="12"/>
      <c r="O118" s="7"/>
      <c r="P118" s="7"/>
      <c r="Q118" s="7"/>
      <c r="R118" s="16" t="str">
        <f t="shared" si="22"/>
        <v/>
      </c>
      <c r="S118" s="16" t="str">
        <f t="shared" si="23"/>
        <v/>
      </c>
      <c r="T118" s="35" t="str">
        <f>IF(COUNTA(B118:G118,I118,L118:Q118)=0,"",IF(NOT(COUNTIFS(Intervencoes!$A$7:$A$26,B118,Intervencoes!$B$7:$B$26,"&lt;&gt;")=1),"Rever ID intervenção",IF(OR(C118="",D118="",E118="",P118="",Q118="",COUNT(F118:G118,I118,L118:N118)&lt;&gt;6),"Faltam valores ou suporte",IF(OR(F118&lt;=0,G118&lt;0,I118&lt;0,I118&gt;1,L118&lt;0,L118&gt;J118,M118&lt;0,M118&gt;H118,N118&lt;0,N118&gt;J118-L118,N118&gt;ROUND(M118*I118,2)),"Rever limites dos custos e IVA",IF(AND(OR(M118&lt;H118,L118&gt;0,N118&lt;J118-L118,G118=0),O118=""),"Falta fundamento de IVA ou rateio",IF(COUNTIFS(Documentos!$A$7:$A$306,Q118,Documentos!$E$7:$E$306,"&lt;&gt;")&lt;&gt;1,"Falta documento de suporte","OK"))))))</f>
        <v/>
      </c>
    </row>
    <row r="119" spans="1:20" ht="34.950000000000003" customHeight="1">
      <c r="A119" s="8" t="s">
        <v>919</v>
      </c>
      <c r="B119" s="7"/>
      <c r="C119" s="7"/>
      <c r="D119" s="7"/>
      <c r="E119" s="7"/>
      <c r="F119" s="14"/>
      <c r="G119" s="12"/>
      <c r="H119" s="16" t="str">
        <f t="shared" si="19"/>
        <v/>
      </c>
      <c r="I119" s="15"/>
      <c r="J119" s="16" t="str">
        <f t="shared" si="20"/>
        <v/>
      </c>
      <c r="K119" s="16" t="str">
        <f t="shared" si="21"/>
        <v/>
      </c>
      <c r="L119" s="12"/>
      <c r="M119" s="12"/>
      <c r="N119" s="12"/>
      <c r="O119" s="7"/>
      <c r="P119" s="7"/>
      <c r="Q119" s="7"/>
      <c r="R119" s="16" t="str">
        <f t="shared" si="22"/>
        <v/>
      </c>
      <c r="S119" s="16" t="str">
        <f t="shared" si="23"/>
        <v/>
      </c>
      <c r="T119" s="35" t="str">
        <f>IF(COUNTA(B119:G119,I119,L119:Q119)=0,"",IF(NOT(COUNTIFS(Intervencoes!$A$7:$A$26,B119,Intervencoes!$B$7:$B$26,"&lt;&gt;")=1),"Rever ID intervenção",IF(OR(C119="",D119="",E119="",P119="",Q119="",COUNT(F119:G119,I119,L119:N119)&lt;&gt;6),"Faltam valores ou suporte",IF(OR(F119&lt;=0,G119&lt;0,I119&lt;0,I119&gt;1,L119&lt;0,L119&gt;J119,M119&lt;0,M119&gt;H119,N119&lt;0,N119&gt;J119-L119,N119&gt;ROUND(M119*I119,2)),"Rever limites dos custos e IVA",IF(AND(OR(M119&lt;H119,L119&gt;0,N119&lt;J119-L119,G119=0),O119=""),"Falta fundamento de IVA ou rateio",IF(COUNTIFS(Documentos!$A$7:$A$306,Q119,Documentos!$E$7:$E$306,"&lt;&gt;")&lt;&gt;1,"Falta documento de suporte","OK"))))))</f>
        <v/>
      </c>
    </row>
    <row r="120" spans="1:20" ht="34.950000000000003" customHeight="1">
      <c r="A120" s="8" t="s">
        <v>921</v>
      </c>
      <c r="B120" s="7"/>
      <c r="C120" s="7"/>
      <c r="D120" s="7"/>
      <c r="E120" s="7"/>
      <c r="F120" s="14"/>
      <c r="G120" s="12"/>
      <c r="H120" s="16" t="str">
        <f t="shared" si="19"/>
        <v/>
      </c>
      <c r="I120" s="15"/>
      <c r="J120" s="16" t="str">
        <f t="shared" si="20"/>
        <v/>
      </c>
      <c r="K120" s="16" t="str">
        <f t="shared" si="21"/>
        <v/>
      </c>
      <c r="L120" s="12"/>
      <c r="M120" s="12"/>
      <c r="N120" s="12"/>
      <c r="O120" s="7"/>
      <c r="P120" s="7"/>
      <c r="Q120" s="7"/>
      <c r="R120" s="16" t="str">
        <f t="shared" si="22"/>
        <v/>
      </c>
      <c r="S120" s="16" t="str">
        <f t="shared" si="23"/>
        <v/>
      </c>
      <c r="T120" s="35" t="str">
        <f>IF(COUNTA(B120:G120,I120,L120:Q120)=0,"",IF(NOT(COUNTIFS(Intervencoes!$A$7:$A$26,B120,Intervencoes!$B$7:$B$26,"&lt;&gt;")=1),"Rever ID intervenção",IF(OR(C120="",D120="",E120="",P120="",Q120="",COUNT(F120:G120,I120,L120:N120)&lt;&gt;6),"Faltam valores ou suporte",IF(OR(F120&lt;=0,G120&lt;0,I120&lt;0,I120&gt;1,L120&lt;0,L120&gt;J120,M120&lt;0,M120&gt;H120,N120&lt;0,N120&gt;J120-L120,N120&gt;ROUND(M120*I120,2)),"Rever limites dos custos e IVA",IF(AND(OR(M120&lt;H120,L120&gt;0,N120&lt;J120-L120,G120=0),O120=""),"Falta fundamento de IVA ou rateio",IF(COUNTIFS(Documentos!$A$7:$A$306,Q120,Documentos!$E$7:$E$306,"&lt;&gt;")&lt;&gt;1,"Falta documento de suporte","OK"))))))</f>
        <v/>
      </c>
    </row>
    <row r="121" spans="1:20" ht="34.950000000000003" customHeight="1">
      <c r="A121" s="8" t="s">
        <v>922</v>
      </c>
      <c r="B121" s="7"/>
      <c r="C121" s="7"/>
      <c r="D121" s="7"/>
      <c r="E121" s="7"/>
      <c r="F121" s="14"/>
      <c r="G121" s="12"/>
      <c r="H121" s="16" t="str">
        <f t="shared" si="19"/>
        <v/>
      </c>
      <c r="I121" s="15"/>
      <c r="J121" s="16" t="str">
        <f t="shared" si="20"/>
        <v/>
      </c>
      <c r="K121" s="16" t="str">
        <f t="shared" si="21"/>
        <v/>
      </c>
      <c r="L121" s="12"/>
      <c r="M121" s="12"/>
      <c r="N121" s="12"/>
      <c r="O121" s="7"/>
      <c r="P121" s="7"/>
      <c r="Q121" s="7"/>
      <c r="R121" s="16" t="str">
        <f t="shared" si="22"/>
        <v/>
      </c>
      <c r="S121" s="16" t="str">
        <f t="shared" si="23"/>
        <v/>
      </c>
      <c r="T121" s="35" t="str">
        <f>IF(COUNTA(B121:G121,I121,L121:Q121)=0,"",IF(NOT(COUNTIFS(Intervencoes!$A$7:$A$26,B121,Intervencoes!$B$7:$B$26,"&lt;&gt;")=1),"Rever ID intervenção",IF(OR(C121="",D121="",E121="",P121="",Q121="",COUNT(F121:G121,I121,L121:N121)&lt;&gt;6),"Faltam valores ou suporte",IF(OR(F121&lt;=0,G121&lt;0,I121&lt;0,I121&gt;1,L121&lt;0,L121&gt;J121,M121&lt;0,M121&gt;H121,N121&lt;0,N121&gt;J121-L121,N121&gt;ROUND(M121*I121,2)),"Rever limites dos custos e IVA",IF(AND(OR(M121&lt;H121,L121&gt;0,N121&lt;J121-L121,G121=0),O121=""),"Falta fundamento de IVA ou rateio",IF(COUNTIFS(Documentos!$A$7:$A$306,Q121,Documentos!$E$7:$E$306,"&lt;&gt;")&lt;&gt;1,"Falta documento de suporte","OK"))))))</f>
        <v/>
      </c>
    </row>
    <row r="122" spans="1:20" ht="34.950000000000003" customHeight="1">
      <c r="A122" s="8" t="s">
        <v>923</v>
      </c>
      <c r="B122" s="7"/>
      <c r="C122" s="7"/>
      <c r="D122" s="7"/>
      <c r="E122" s="7"/>
      <c r="F122" s="14"/>
      <c r="G122" s="12"/>
      <c r="H122" s="16" t="str">
        <f t="shared" si="19"/>
        <v/>
      </c>
      <c r="I122" s="15"/>
      <c r="J122" s="16" t="str">
        <f t="shared" si="20"/>
        <v/>
      </c>
      <c r="K122" s="16" t="str">
        <f t="shared" si="21"/>
        <v/>
      </c>
      <c r="L122" s="12"/>
      <c r="M122" s="12"/>
      <c r="N122" s="12"/>
      <c r="O122" s="7"/>
      <c r="P122" s="7"/>
      <c r="Q122" s="7"/>
      <c r="R122" s="16" t="str">
        <f t="shared" si="22"/>
        <v/>
      </c>
      <c r="S122" s="16" t="str">
        <f t="shared" si="23"/>
        <v/>
      </c>
      <c r="T122" s="35" t="str">
        <f>IF(COUNTA(B122:G122,I122,L122:Q122)=0,"",IF(NOT(COUNTIFS(Intervencoes!$A$7:$A$26,B122,Intervencoes!$B$7:$B$26,"&lt;&gt;")=1),"Rever ID intervenção",IF(OR(C122="",D122="",E122="",P122="",Q122="",COUNT(F122:G122,I122,L122:N122)&lt;&gt;6),"Faltam valores ou suporte",IF(OR(F122&lt;=0,G122&lt;0,I122&lt;0,I122&gt;1,L122&lt;0,L122&gt;J122,M122&lt;0,M122&gt;H122,N122&lt;0,N122&gt;J122-L122,N122&gt;ROUND(M122*I122,2)),"Rever limites dos custos e IVA",IF(AND(OR(M122&lt;H122,L122&gt;0,N122&lt;J122-L122,G122=0),O122=""),"Falta fundamento de IVA ou rateio",IF(COUNTIFS(Documentos!$A$7:$A$306,Q122,Documentos!$E$7:$E$306,"&lt;&gt;")&lt;&gt;1,"Falta documento de suporte","OK"))))))</f>
        <v/>
      </c>
    </row>
    <row r="123" spans="1:20" ht="34.950000000000003" customHeight="1">
      <c r="A123" s="8" t="s">
        <v>924</v>
      </c>
      <c r="B123" s="7"/>
      <c r="C123" s="7"/>
      <c r="D123" s="7"/>
      <c r="E123" s="7"/>
      <c r="F123" s="14"/>
      <c r="G123" s="12"/>
      <c r="H123" s="16" t="str">
        <f t="shared" si="19"/>
        <v/>
      </c>
      <c r="I123" s="15"/>
      <c r="J123" s="16" t="str">
        <f t="shared" si="20"/>
        <v/>
      </c>
      <c r="K123" s="16" t="str">
        <f t="shared" si="21"/>
        <v/>
      </c>
      <c r="L123" s="12"/>
      <c r="M123" s="12"/>
      <c r="N123" s="12"/>
      <c r="O123" s="7"/>
      <c r="P123" s="7"/>
      <c r="Q123" s="7"/>
      <c r="R123" s="16" t="str">
        <f t="shared" si="22"/>
        <v/>
      </c>
      <c r="S123" s="16" t="str">
        <f t="shared" si="23"/>
        <v/>
      </c>
      <c r="T123" s="35" t="str">
        <f>IF(COUNTA(B123:G123,I123,L123:Q123)=0,"",IF(NOT(COUNTIFS(Intervencoes!$A$7:$A$26,B123,Intervencoes!$B$7:$B$26,"&lt;&gt;")=1),"Rever ID intervenção",IF(OR(C123="",D123="",E123="",P123="",Q123="",COUNT(F123:G123,I123,L123:N123)&lt;&gt;6),"Faltam valores ou suporte",IF(OR(F123&lt;=0,G123&lt;0,I123&lt;0,I123&gt;1,L123&lt;0,L123&gt;J123,M123&lt;0,M123&gt;H123,N123&lt;0,N123&gt;J123-L123,N123&gt;ROUND(M123*I123,2)),"Rever limites dos custos e IVA",IF(AND(OR(M123&lt;H123,L123&gt;0,N123&lt;J123-L123,G123=0),O123=""),"Falta fundamento de IVA ou rateio",IF(COUNTIFS(Documentos!$A$7:$A$306,Q123,Documentos!$E$7:$E$306,"&lt;&gt;")&lt;&gt;1,"Falta documento de suporte","OK"))))))</f>
        <v/>
      </c>
    </row>
    <row r="124" spans="1:20" ht="34.950000000000003" customHeight="1">
      <c r="A124" s="8" t="s">
        <v>925</v>
      </c>
      <c r="B124" s="7"/>
      <c r="C124" s="7"/>
      <c r="D124" s="7"/>
      <c r="E124" s="7"/>
      <c r="F124" s="14"/>
      <c r="G124" s="12"/>
      <c r="H124" s="16" t="str">
        <f t="shared" si="19"/>
        <v/>
      </c>
      <c r="I124" s="15"/>
      <c r="J124" s="16" t="str">
        <f t="shared" si="20"/>
        <v/>
      </c>
      <c r="K124" s="16" t="str">
        <f t="shared" si="21"/>
        <v/>
      </c>
      <c r="L124" s="12"/>
      <c r="M124" s="12"/>
      <c r="N124" s="12"/>
      <c r="O124" s="7"/>
      <c r="P124" s="7"/>
      <c r="Q124" s="7"/>
      <c r="R124" s="16" t="str">
        <f t="shared" si="22"/>
        <v/>
      </c>
      <c r="S124" s="16" t="str">
        <f t="shared" si="23"/>
        <v/>
      </c>
      <c r="T124" s="35" t="str">
        <f>IF(COUNTA(B124:G124,I124,L124:Q124)=0,"",IF(NOT(COUNTIFS(Intervencoes!$A$7:$A$26,B124,Intervencoes!$B$7:$B$26,"&lt;&gt;")=1),"Rever ID intervenção",IF(OR(C124="",D124="",E124="",P124="",Q124="",COUNT(F124:G124,I124,L124:N124)&lt;&gt;6),"Faltam valores ou suporte",IF(OR(F124&lt;=0,G124&lt;0,I124&lt;0,I124&gt;1,L124&lt;0,L124&gt;J124,M124&lt;0,M124&gt;H124,N124&lt;0,N124&gt;J124-L124,N124&gt;ROUND(M124*I124,2)),"Rever limites dos custos e IVA",IF(AND(OR(M124&lt;H124,L124&gt;0,N124&lt;J124-L124,G124=0),O124=""),"Falta fundamento de IVA ou rateio",IF(COUNTIFS(Documentos!$A$7:$A$306,Q124,Documentos!$E$7:$E$306,"&lt;&gt;")&lt;&gt;1,"Falta documento de suporte","OK"))))))</f>
        <v/>
      </c>
    </row>
    <row r="125" spans="1:20" ht="34.950000000000003" customHeight="1">
      <c r="A125" s="8" t="s">
        <v>926</v>
      </c>
      <c r="B125" s="7"/>
      <c r="C125" s="7"/>
      <c r="D125" s="7"/>
      <c r="E125" s="7"/>
      <c r="F125" s="14"/>
      <c r="G125" s="12"/>
      <c r="H125" s="16" t="str">
        <f t="shared" si="19"/>
        <v/>
      </c>
      <c r="I125" s="15"/>
      <c r="J125" s="16" t="str">
        <f t="shared" si="20"/>
        <v/>
      </c>
      <c r="K125" s="16" t="str">
        <f t="shared" si="21"/>
        <v/>
      </c>
      <c r="L125" s="12"/>
      <c r="M125" s="12"/>
      <c r="N125" s="12"/>
      <c r="O125" s="7"/>
      <c r="P125" s="7"/>
      <c r="Q125" s="7"/>
      <c r="R125" s="16" t="str">
        <f t="shared" si="22"/>
        <v/>
      </c>
      <c r="S125" s="16" t="str">
        <f t="shared" si="23"/>
        <v/>
      </c>
      <c r="T125" s="35" t="str">
        <f>IF(COUNTA(B125:G125,I125,L125:Q125)=0,"",IF(NOT(COUNTIFS(Intervencoes!$A$7:$A$26,B125,Intervencoes!$B$7:$B$26,"&lt;&gt;")=1),"Rever ID intervenção",IF(OR(C125="",D125="",E125="",P125="",Q125="",COUNT(F125:G125,I125,L125:N125)&lt;&gt;6),"Faltam valores ou suporte",IF(OR(F125&lt;=0,G125&lt;0,I125&lt;0,I125&gt;1,L125&lt;0,L125&gt;J125,M125&lt;0,M125&gt;H125,N125&lt;0,N125&gt;J125-L125,N125&gt;ROUND(M125*I125,2)),"Rever limites dos custos e IVA",IF(AND(OR(M125&lt;H125,L125&gt;0,N125&lt;J125-L125,G125=0),O125=""),"Falta fundamento de IVA ou rateio",IF(COUNTIFS(Documentos!$A$7:$A$306,Q125,Documentos!$E$7:$E$306,"&lt;&gt;")&lt;&gt;1,"Falta documento de suporte","OK"))))))</f>
        <v/>
      </c>
    </row>
    <row r="126" spans="1:20" ht="34.950000000000003" customHeight="1">
      <c r="A126" s="8" t="s">
        <v>927</v>
      </c>
      <c r="B126" s="7"/>
      <c r="C126" s="7"/>
      <c r="D126" s="7"/>
      <c r="E126" s="7"/>
      <c r="F126" s="14"/>
      <c r="G126" s="12"/>
      <c r="H126" s="16" t="str">
        <f t="shared" si="19"/>
        <v/>
      </c>
      <c r="I126" s="15"/>
      <c r="J126" s="16" t="str">
        <f t="shared" si="20"/>
        <v/>
      </c>
      <c r="K126" s="16" t="str">
        <f t="shared" si="21"/>
        <v/>
      </c>
      <c r="L126" s="12"/>
      <c r="M126" s="12"/>
      <c r="N126" s="12"/>
      <c r="O126" s="7"/>
      <c r="P126" s="7"/>
      <c r="Q126" s="7"/>
      <c r="R126" s="16" t="str">
        <f t="shared" si="22"/>
        <v/>
      </c>
      <c r="S126" s="16" t="str">
        <f t="shared" si="23"/>
        <v/>
      </c>
      <c r="T126" s="35" t="str">
        <f>IF(COUNTA(B126:G126,I126,L126:Q126)=0,"",IF(NOT(COUNTIFS(Intervencoes!$A$7:$A$26,B126,Intervencoes!$B$7:$B$26,"&lt;&gt;")=1),"Rever ID intervenção",IF(OR(C126="",D126="",E126="",P126="",Q126="",COUNT(F126:G126,I126,L126:N126)&lt;&gt;6),"Faltam valores ou suporte",IF(OR(F126&lt;=0,G126&lt;0,I126&lt;0,I126&gt;1,L126&lt;0,L126&gt;J126,M126&lt;0,M126&gt;H126,N126&lt;0,N126&gt;J126-L126,N126&gt;ROUND(M126*I126,2)),"Rever limites dos custos e IVA",IF(AND(OR(M126&lt;H126,L126&gt;0,N126&lt;J126-L126,G126=0),O126=""),"Falta fundamento de IVA ou rateio",IF(COUNTIFS(Documentos!$A$7:$A$306,Q126,Documentos!$E$7:$E$306,"&lt;&gt;")&lt;&gt;1,"Falta documento de suporte","OK"))))))</f>
        <v/>
      </c>
    </row>
    <row r="127" spans="1:20" ht="34.950000000000003" customHeight="1">
      <c r="A127" s="8" t="s">
        <v>928</v>
      </c>
      <c r="B127" s="7"/>
      <c r="C127" s="7"/>
      <c r="D127" s="7"/>
      <c r="E127" s="7"/>
      <c r="F127" s="14"/>
      <c r="G127" s="12"/>
      <c r="H127" s="16" t="str">
        <f t="shared" si="19"/>
        <v/>
      </c>
      <c r="I127" s="15"/>
      <c r="J127" s="16" t="str">
        <f t="shared" si="20"/>
        <v/>
      </c>
      <c r="K127" s="16" t="str">
        <f t="shared" si="21"/>
        <v/>
      </c>
      <c r="L127" s="12"/>
      <c r="M127" s="12"/>
      <c r="N127" s="12"/>
      <c r="O127" s="7"/>
      <c r="P127" s="7"/>
      <c r="Q127" s="7"/>
      <c r="R127" s="16" t="str">
        <f t="shared" si="22"/>
        <v/>
      </c>
      <c r="S127" s="16" t="str">
        <f t="shared" si="23"/>
        <v/>
      </c>
      <c r="T127" s="35" t="str">
        <f>IF(COUNTA(B127:G127,I127,L127:Q127)=0,"",IF(NOT(COUNTIFS(Intervencoes!$A$7:$A$26,B127,Intervencoes!$B$7:$B$26,"&lt;&gt;")=1),"Rever ID intervenção",IF(OR(C127="",D127="",E127="",P127="",Q127="",COUNT(F127:G127,I127,L127:N127)&lt;&gt;6),"Faltam valores ou suporte",IF(OR(F127&lt;=0,G127&lt;0,I127&lt;0,I127&gt;1,L127&lt;0,L127&gt;J127,M127&lt;0,M127&gt;H127,N127&lt;0,N127&gt;J127-L127,N127&gt;ROUND(M127*I127,2)),"Rever limites dos custos e IVA",IF(AND(OR(M127&lt;H127,L127&gt;0,N127&lt;J127-L127,G127=0),O127=""),"Falta fundamento de IVA ou rateio",IF(COUNTIFS(Documentos!$A$7:$A$306,Q127,Documentos!$E$7:$E$306,"&lt;&gt;")&lt;&gt;1,"Falta documento de suporte","OK"))))))</f>
        <v/>
      </c>
    </row>
    <row r="128" spans="1:20" ht="34.950000000000003" customHeight="1">
      <c r="A128" s="8" t="s">
        <v>929</v>
      </c>
      <c r="B128" s="7"/>
      <c r="C128" s="7"/>
      <c r="D128" s="7"/>
      <c r="E128" s="7"/>
      <c r="F128" s="14"/>
      <c r="G128" s="12"/>
      <c r="H128" s="16" t="str">
        <f t="shared" si="19"/>
        <v/>
      </c>
      <c r="I128" s="15"/>
      <c r="J128" s="16" t="str">
        <f t="shared" si="20"/>
        <v/>
      </c>
      <c r="K128" s="16" t="str">
        <f t="shared" si="21"/>
        <v/>
      </c>
      <c r="L128" s="12"/>
      <c r="M128" s="12"/>
      <c r="N128" s="12"/>
      <c r="O128" s="7"/>
      <c r="P128" s="7"/>
      <c r="Q128" s="7"/>
      <c r="R128" s="16" t="str">
        <f t="shared" si="22"/>
        <v/>
      </c>
      <c r="S128" s="16" t="str">
        <f t="shared" si="23"/>
        <v/>
      </c>
      <c r="T128" s="35" t="str">
        <f>IF(COUNTA(B128:G128,I128,L128:Q128)=0,"",IF(NOT(COUNTIFS(Intervencoes!$A$7:$A$26,B128,Intervencoes!$B$7:$B$26,"&lt;&gt;")=1),"Rever ID intervenção",IF(OR(C128="",D128="",E128="",P128="",Q128="",COUNT(F128:G128,I128,L128:N128)&lt;&gt;6),"Faltam valores ou suporte",IF(OR(F128&lt;=0,G128&lt;0,I128&lt;0,I128&gt;1,L128&lt;0,L128&gt;J128,M128&lt;0,M128&gt;H128,N128&lt;0,N128&gt;J128-L128,N128&gt;ROUND(M128*I128,2)),"Rever limites dos custos e IVA",IF(AND(OR(M128&lt;H128,L128&gt;0,N128&lt;J128-L128,G128=0),O128=""),"Falta fundamento de IVA ou rateio",IF(COUNTIFS(Documentos!$A$7:$A$306,Q128,Documentos!$E$7:$E$306,"&lt;&gt;")&lt;&gt;1,"Falta documento de suporte","OK"))))))</f>
        <v/>
      </c>
    </row>
    <row r="129" spans="1:20" ht="34.950000000000003" customHeight="1">
      <c r="A129" s="8" t="s">
        <v>930</v>
      </c>
      <c r="B129" s="7"/>
      <c r="C129" s="7"/>
      <c r="D129" s="7"/>
      <c r="E129" s="7"/>
      <c r="F129" s="14"/>
      <c r="G129" s="12"/>
      <c r="H129" s="16" t="str">
        <f t="shared" si="19"/>
        <v/>
      </c>
      <c r="I129" s="15"/>
      <c r="J129" s="16" t="str">
        <f t="shared" si="20"/>
        <v/>
      </c>
      <c r="K129" s="16" t="str">
        <f t="shared" si="21"/>
        <v/>
      </c>
      <c r="L129" s="12"/>
      <c r="M129" s="12"/>
      <c r="N129" s="12"/>
      <c r="O129" s="7"/>
      <c r="P129" s="7"/>
      <c r="Q129" s="7"/>
      <c r="R129" s="16" t="str">
        <f t="shared" si="22"/>
        <v/>
      </c>
      <c r="S129" s="16" t="str">
        <f t="shared" si="23"/>
        <v/>
      </c>
      <c r="T129" s="35" t="str">
        <f>IF(COUNTA(B129:G129,I129,L129:Q129)=0,"",IF(NOT(COUNTIFS(Intervencoes!$A$7:$A$26,B129,Intervencoes!$B$7:$B$26,"&lt;&gt;")=1),"Rever ID intervenção",IF(OR(C129="",D129="",E129="",P129="",Q129="",COUNT(F129:G129,I129,L129:N129)&lt;&gt;6),"Faltam valores ou suporte",IF(OR(F129&lt;=0,G129&lt;0,I129&lt;0,I129&gt;1,L129&lt;0,L129&gt;J129,M129&lt;0,M129&gt;H129,N129&lt;0,N129&gt;J129-L129,N129&gt;ROUND(M129*I129,2)),"Rever limites dos custos e IVA",IF(AND(OR(M129&lt;H129,L129&gt;0,N129&lt;J129-L129,G129=0),O129=""),"Falta fundamento de IVA ou rateio",IF(COUNTIFS(Documentos!$A$7:$A$306,Q129,Documentos!$E$7:$E$306,"&lt;&gt;")&lt;&gt;1,"Falta documento de suporte","OK"))))))</f>
        <v/>
      </c>
    </row>
    <row r="130" spans="1:20" ht="34.950000000000003" customHeight="1">
      <c r="A130" s="8" t="s">
        <v>931</v>
      </c>
      <c r="B130" s="7"/>
      <c r="C130" s="7"/>
      <c r="D130" s="7"/>
      <c r="E130" s="7"/>
      <c r="F130" s="14"/>
      <c r="G130" s="12"/>
      <c r="H130" s="16" t="str">
        <f t="shared" si="19"/>
        <v/>
      </c>
      <c r="I130" s="15"/>
      <c r="J130" s="16" t="str">
        <f t="shared" si="20"/>
        <v/>
      </c>
      <c r="K130" s="16" t="str">
        <f t="shared" si="21"/>
        <v/>
      </c>
      <c r="L130" s="12"/>
      <c r="M130" s="12"/>
      <c r="N130" s="12"/>
      <c r="O130" s="7"/>
      <c r="P130" s="7"/>
      <c r="Q130" s="7"/>
      <c r="R130" s="16" t="str">
        <f t="shared" si="22"/>
        <v/>
      </c>
      <c r="S130" s="16" t="str">
        <f t="shared" si="23"/>
        <v/>
      </c>
      <c r="T130" s="35" t="str">
        <f>IF(COUNTA(B130:G130,I130,L130:Q130)=0,"",IF(NOT(COUNTIFS(Intervencoes!$A$7:$A$26,B130,Intervencoes!$B$7:$B$26,"&lt;&gt;")=1),"Rever ID intervenção",IF(OR(C130="",D130="",E130="",P130="",Q130="",COUNT(F130:G130,I130,L130:N130)&lt;&gt;6),"Faltam valores ou suporte",IF(OR(F130&lt;=0,G130&lt;0,I130&lt;0,I130&gt;1,L130&lt;0,L130&gt;J130,M130&lt;0,M130&gt;H130,N130&lt;0,N130&gt;J130-L130,N130&gt;ROUND(M130*I130,2)),"Rever limites dos custos e IVA",IF(AND(OR(M130&lt;H130,L130&gt;0,N130&lt;J130-L130,G130=0),O130=""),"Falta fundamento de IVA ou rateio",IF(COUNTIFS(Documentos!$A$7:$A$306,Q130,Documentos!$E$7:$E$306,"&lt;&gt;")&lt;&gt;1,"Falta documento de suporte","OK"))))))</f>
        <v/>
      </c>
    </row>
    <row r="131" spans="1:20" ht="34.950000000000003" customHeight="1">
      <c r="A131" s="8" t="s">
        <v>932</v>
      </c>
      <c r="B131" s="7"/>
      <c r="C131" s="7"/>
      <c r="D131" s="7"/>
      <c r="E131" s="7"/>
      <c r="F131" s="14"/>
      <c r="G131" s="12"/>
      <c r="H131" s="16" t="str">
        <f t="shared" si="19"/>
        <v/>
      </c>
      <c r="I131" s="15"/>
      <c r="J131" s="16" t="str">
        <f t="shared" si="20"/>
        <v/>
      </c>
      <c r="K131" s="16" t="str">
        <f t="shared" si="21"/>
        <v/>
      </c>
      <c r="L131" s="12"/>
      <c r="M131" s="12"/>
      <c r="N131" s="12"/>
      <c r="O131" s="7"/>
      <c r="P131" s="7"/>
      <c r="Q131" s="7"/>
      <c r="R131" s="16" t="str">
        <f t="shared" si="22"/>
        <v/>
      </c>
      <c r="S131" s="16" t="str">
        <f t="shared" si="23"/>
        <v/>
      </c>
      <c r="T131" s="35" t="str">
        <f>IF(COUNTA(B131:G131,I131,L131:Q131)=0,"",IF(NOT(COUNTIFS(Intervencoes!$A$7:$A$26,B131,Intervencoes!$B$7:$B$26,"&lt;&gt;")=1),"Rever ID intervenção",IF(OR(C131="",D131="",E131="",P131="",Q131="",COUNT(F131:G131,I131,L131:N131)&lt;&gt;6),"Faltam valores ou suporte",IF(OR(F131&lt;=0,G131&lt;0,I131&lt;0,I131&gt;1,L131&lt;0,L131&gt;J131,M131&lt;0,M131&gt;H131,N131&lt;0,N131&gt;J131-L131,N131&gt;ROUND(M131*I131,2)),"Rever limites dos custos e IVA",IF(AND(OR(M131&lt;H131,L131&gt;0,N131&lt;J131-L131,G131=0),O131=""),"Falta fundamento de IVA ou rateio",IF(COUNTIFS(Documentos!$A$7:$A$306,Q131,Documentos!$E$7:$E$306,"&lt;&gt;")&lt;&gt;1,"Falta documento de suporte","OK"))))))</f>
        <v/>
      </c>
    </row>
    <row r="132" spans="1:20" ht="34.950000000000003" customHeight="1">
      <c r="A132" s="8" t="s">
        <v>933</v>
      </c>
      <c r="B132" s="7"/>
      <c r="C132" s="7"/>
      <c r="D132" s="7"/>
      <c r="E132" s="7"/>
      <c r="F132" s="14"/>
      <c r="G132" s="12"/>
      <c r="H132" s="16" t="str">
        <f t="shared" si="19"/>
        <v/>
      </c>
      <c r="I132" s="15"/>
      <c r="J132" s="16" t="str">
        <f t="shared" si="20"/>
        <v/>
      </c>
      <c r="K132" s="16" t="str">
        <f t="shared" si="21"/>
        <v/>
      </c>
      <c r="L132" s="12"/>
      <c r="M132" s="12"/>
      <c r="N132" s="12"/>
      <c r="O132" s="7"/>
      <c r="P132" s="7"/>
      <c r="Q132" s="7"/>
      <c r="R132" s="16" t="str">
        <f t="shared" si="22"/>
        <v/>
      </c>
      <c r="S132" s="16" t="str">
        <f t="shared" si="23"/>
        <v/>
      </c>
      <c r="T132" s="35" t="str">
        <f>IF(COUNTA(B132:G132,I132,L132:Q132)=0,"",IF(NOT(COUNTIFS(Intervencoes!$A$7:$A$26,B132,Intervencoes!$B$7:$B$26,"&lt;&gt;")=1),"Rever ID intervenção",IF(OR(C132="",D132="",E132="",P132="",Q132="",COUNT(F132:G132,I132,L132:N132)&lt;&gt;6),"Faltam valores ou suporte",IF(OR(F132&lt;=0,G132&lt;0,I132&lt;0,I132&gt;1,L132&lt;0,L132&gt;J132,M132&lt;0,M132&gt;H132,N132&lt;0,N132&gt;J132-L132,N132&gt;ROUND(M132*I132,2)),"Rever limites dos custos e IVA",IF(AND(OR(M132&lt;H132,L132&gt;0,N132&lt;J132-L132,G132=0),O132=""),"Falta fundamento de IVA ou rateio",IF(COUNTIFS(Documentos!$A$7:$A$306,Q132,Documentos!$E$7:$E$306,"&lt;&gt;")&lt;&gt;1,"Falta documento de suporte","OK"))))))</f>
        <v/>
      </c>
    </row>
    <row r="133" spans="1:20" ht="34.950000000000003" customHeight="1">
      <c r="A133" s="8" t="s">
        <v>934</v>
      </c>
      <c r="B133" s="7"/>
      <c r="C133" s="7"/>
      <c r="D133" s="7"/>
      <c r="E133" s="7"/>
      <c r="F133" s="14"/>
      <c r="G133" s="12"/>
      <c r="H133" s="16" t="str">
        <f t="shared" si="19"/>
        <v/>
      </c>
      <c r="I133" s="15"/>
      <c r="J133" s="16" t="str">
        <f t="shared" si="20"/>
        <v/>
      </c>
      <c r="K133" s="16" t="str">
        <f t="shared" si="21"/>
        <v/>
      </c>
      <c r="L133" s="12"/>
      <c r="M133" s="12"/>
      <c r="N133" s="12"/>
      <c r="O133" s="7"/>
      <c r="P133" s="7"/>
      <c r="Q133" s="7"/>
      <c r="R133" s="16" t="str">
        <f t="shared" si="22"/>
        <v/>
      </c>
      <c r="S133" s="16" t="str">
        <f t="shared" si="23"/>
        <v/>
      </c>
      <c r="T133" s="35" t="str">
        <f>IF(COUNTA(B133:G133,I133,L133:Q133)=0,"",IF(NOT(COUNTIFS(Intervencoes!$A$7:$A$26,B133,Intervencoes!$B$7:$B$26,"&lt;&gt;")=1),"Rever ID intervenção",IF(OR(C133="",D133="",E133="",P133="",Q133="",COUNT(F133:G133,I133,L133:N133)&lt;&gt;6),"Faltam valores ou suporte",IF(OR(F133&lt;=0,G133&lt;0,I133&lt;0,I133&gt;1,L133&lt;0,L133&gt;J133,M133&lt;0,M133&gt;H133,N133&lt;0,N133&gt;J133-L133,N133&gt;ROUND(M133*I133,2)),"Rever limites dos custos e IVA",IF(AND(OR(M133&lt;H133,L133&gt;0,N133&lt;J133-L133,G133=0),O133=""),"Falta fundamento de IVA ou rateio",IF(COUNTIFS(Documentos!$A$7:$A$306,Q133,Documentos!$E$7:$E$306,"&lt;&gt;")&lt;&gt;1,"Falta documento de suporte","OK"))))))</f>
        <v/>
      </c>
    </row>
    <row r="134" spans="1:20" ht="34.950000000000003" customHeight="1">
      <c r="A134" s="8" t="s">
        <v>935</v>
      </c>
      <c r="B134" s="7"/>
      <c r="C134" s="7"/>
      <c r="D134" s="7"/>
      <c r="E134" s="7"/>
      <c r="F134" s="14"/>
      <c r="G134" s="12"/>
      <c r="H134" s="16" t="str">
        <f t="shared" si="19"/>
        <v/>
      </c>
      <c r="I134" s="15"/>
      <c r="J134" s="16" t="str">
        <f t="shared" si="20"/>
        <v/>
      </c>
      <c r="K134" s="16" t="str">
        <f t="shared" si="21"/>
        <v/>
      </c>
      <c r="L134" s="12"/>
      <c r="M134" s="12"/>
      <c r="N134" s="12"/>
      <c r="O134" s="7"/>
      <c r="P134" s="7"/>
      <c r="Q134" s="7"/>
      <c r="R134" s="16" t="str">
        <f t="shared" si="22"/>
        <v/>
      </c>
      <c r="S134" s="16" t="str">
        <f t="shared" si="23"/>
        <v/>
      </c>
      <c r="T134" s="35" t="str">
        <f>IF(COUNTA(B134:G134,I134,L134:Q134)=0,"",IF(NOT(COUNTIFS(Intervencoes!$A$7:$A$26,B134,Intervencoes!$B$7:$B$26,"&lt;&gt;")=1),"Rever ID intervenção",IF(OR(C134="",D134="",E134="",P134="",Q134="",COUNT(F134:G134,I134,L134:N134)&lt;&gt;6),"Faltam valores ou suporte",IF(OR(F134&lt;=0,G134&lt;0,I134&lt;0,I134&gt;1,L134&lt;0,L134&gt;J134,M134&lt;0,M134&gt;H134,N134&lt;0,N134&gt;J134-L134,N134&gt;ROUND(M134*I134,2)),"Rever limites dos custos e IVA",IF(AND(OR(M134&lt;H134,L134&gt;0,N134&lt;J134-L134,G134=0),O134=""),"Falta fundamento de IVA ou rateio",IF(COUNTIFS(Documentos!$A$7:$A$306,Q134,Documentos!$E$7:$E$306,"&lt;&gt;")&lt;&gt;1,"Falta documento de suporte","OK"))))))</f>
        <v/>
      </c>
    </row>
    <row r="135" spans="1:20" ht="34.950000000000003" customHeight="1">
      <c r="A135" s="8" t="s">
        <v>936</v>
      </c>
      <c r="B135" s="7"/>
      <c r="C135" s="7"/>
      <c r="D135" s="7"/>
      <c r="E135" s="7"/>
      <c r="F135" s="14"/>
      <c r="G135" s="12"/>
      <c r="H135" s="16" t="str">
        <f t="shared" si="19"/>
        <v/>
      </c>
      <c r="I135" s="15"/>
      <c r="J135" s="16" t="str">
        <f t="shared" si="20"/>
        <v/>
      </c>
      <c r="K135" s="16" t="str">
        <f t="shared" si="21"/>
        <v/>
      </c>
      <c r="L135" s="12"/>
      <c r="M135" s="12"/>
      <c r="N135" s="12"/>
      <c r="O135" s="7"/>
      <c r="P135" s="7"/>
      <c r="Q135" s="7"/>
      <c r="R135" s="16" t="str">
        <f t="shared" si="22"/>
        <v/>
      </c>
      <c r="S135" s="16" t="str">
        <f t="shared" si="23"/>
        <v/>
      </c>
      <c r="T135" s="35" t="str">
        <f>IF(COUNTA(B135:G135,I135,L135:Q135)=0,"",IF(NOT(COUNTIFS(Intervencoes!$A$7:$A$26,B135,Intervencoes!$B$7:$B$26,"&lt;&gt;")=1),"Rever ID intervenção",IF(OR(C135="",D135="",E135="",P135="",Q135="",COUNT(F135:G135,I135,L135:N135)&lt;&gt;6),"Faltam valores ou suporte",IF(OR(F135&lt;=0,G135&lt;0,I135&lt;0,I135&gt;1,L135&lt;0,L135&gt;J135,M135&lt;0,M135&gt;H135,N135&lt;0,N135&gt;J135-L135,N135&gt;ROUND(M135*I135,2)),"Rever limites dos custos e IVA",IF(AND(OR(M135&lt;H135,L135&gt;0,N135&lt;J135-L135,G135=0),O135=""),"Falta fundamento de IVA ou rateio",IF(COUNTIFS(Documentos!$A$7:$A$306,Q135,Documentos!$E$7:$E$306,"&lt;&gt;")&lt;&gt;1,"Falta documento de suporte","OK"))))))</f>
        <v/>
      </c>
    </row>
    <row r="136" spans="1:20" ht="34.950000000000003" customHeight="1">
      <c r="A136" s="8" t="s">
        <v>937</v>
      </c>
      <c r="B136" s="7"/>
      <c r="C136" s="7"/>
      <c r="D136" s="7"/>
      <c r="E136" s="7"/>
      <c r="F136" s="14"/>
      <c r="G136" s="12"/>
      <c r="H136" s="16" t="str">
        <f t="shared" si="19"/>
        <v/>
      </c>
      <c r="I136" s="15"/>
      <c r="J136" s="16" t="str">
        <f t="shared" si="20"/>
        <v/>
      </c>
      <c r="K136" s="16" t="str">
        <f t="shared" si="21"/>
        <v/>
      </c>
      <c r="L136" s="12"/>
      <c r="M136" s="12"/>
      <c r="N136" s="12"/>
      <c r="O136" s="7"/>
      <c r="P136" s="7"/>
      <c r="Q136" s="7"/>
      <c r="R136" s="16" t="str">
        <f t="shared" si="22"/>
        <v/>
      </c>
      <c r="S136" s="16" t="str">
        <f t="shared" si="23"/>
        <v/>
      </c>
      <c r="T136" s="35" t="str">
        <f>IF(COUNTA(B136:G136,I136,L136:Q136)=0,"",IF(NOT(COUNTIFS(Intervencoes!$A$7:$A$26,B136,Intervencoes!$B$7:$B$26,"&lt;&gt;")=1),"Rever ID intervenção",IF(OR(C136="",D136="",E136="",P136="",Q136="",COUNT(F136:G136,I136,L136:N136)&lt;&gt;6),"Faltam valores ou suporte",IF(OR(F136&lt;=0,G136&lt;0,I136&lt;0,I136&gt;1,L136&lt;0,L136&gt;J136,M136&lt;0,M136&gt;H136,N136&lt;0,N136&gt;J136-L136,N136&gt;ROUND(M136*I136,2)),"Rever limites dos custos e IVA",IF(AND(OR(M136&lt;H136,L136&gt;0,N136&lt;J136-L136,G136=0),O136=""),"Falta fundamento de IVA ou rateio",IF(COUNTIFS(Documentos!$A$7:$A$306,Q136,Documentos!$E$7:$E$306,"&lt;&gt;")&lt;&gt;1,"Falta documento de suporte","OK"))))))</f>
        <v/>
      </c>
    </row>
    <row r="137" spans="1:20" ht="34.950000000000003" customHeight="1">
      <c r="A137" s="8" t="s">
        <v>938</v>
      </c>
      <c r="B137" s="7"/>
      <c r="C137" s="7"/>
      <c r="D137" s="7"/>
      <c r="E137" s="7"/>
      <c r="F137" s="14"/>
      <c r="G137" s="12"/>
      <c r="H137" s="16" t="str">
        <f t="shared" si="19"/>
        <v/>
      </c>
      <c r="I137" s="15"/>
      <c r="J137" s="16" t="str">
        <f t="shared" si="20"/>
        <v/>
      </c>
      <c r="K137" s="16" t="str">
        <f t="shared" si="21"/>
        <v/>
      </c>
      <c r="L137" s="12"/>
      <c r="M137" s="12"/>
      <c r="N137" s="12"/>
      <c r="O137" s="7"/>
      <c r="P137" s="7"/>
      <c r="Q137" s="7"/>
      <c r="R137" s="16" t="str">
        <f t="shared" si="22"/>
        <v/>
      </c>
      <c r="S137" s="16" t="str">
        <f t="shared" si="23"/>
        <v/>
      </c>
      <c r="T137" s="35" t="str">
        <f>IF(COUNTA(B137:G137,I137,L137:Q137)=0,"",IF(NOT(COUNTIFS(Intervencoes!$A$7:$A$26,B137,Intervencoes!$B$7:$B$26,"&lt;&gt;")=1),"Rever ID intervenção",IF(OR(C137="",D137="",E137="",P137="",Q137="",COUNT(F137:G137,I137,L137:N137)&lt;&gt;6),"Faltam valores ou suporte",IF(OR(F137&lt;=0,G137&lt;0,I137&lt;0,I137&gt;1,L137&lt;0,L137&gt;J137,M137&lt;0,M137&gt;H137,N137&lt;0,N137&gt;J137-L137,N137&gt;ROUND(M137*I137,2)),"Rever limites dos custos e IVA",IF(AND(OR(M137&lt;H137,L137&gt;0,N137&lt;J137-L137,G137=0),O137=""),"Falta fundamento de IVA ou rateio",IF(COUNTIFS(Documentos!$A$7:$A$306,Q137,Documentos!$E$7:$E$306,"&lt;&gt;")&lt;&gt;1,"Falta documento de suporte","OK"))))))</f>
        <v/>
      </c>
    </row>
    <row r="138" spans="1:20" ht="34.950000000000003" customHeight="1">
      <c r="A138" s="8" t="s">
        <v>939</v>
      </c>
      <c r="B138" s="7"/>
      <c r="C138" s="7"/>
      <c r="D138" s="7"/>
      <c r="E138" s="7"/>
      <c r="F138" s="14"/>
      <c r="G138" s="12"/>
      <c r="H138" s="16" t="str">
        <f t="shared" si="19"/>
        <v/>
      </c>
      <c r="I138" s="15"/>
      <c r="J138" s="16" t="str">
        <f t="shared" si="20"/>
        <v/>
      </c>
      <c r="K138" s="16" t="str">
        <f t="shared" si="21"/>
        <v/>
      </c>
      <c r="L138" s="12"/>
      <c r="M138" s="12"/>
      <c r="N138" s="12"/>
      <c r="O138" s="7"/>
      <c r="P138" s="7"/>
      <c r="Q138" s="7"/>
      <c r="R138" s="16" t="str">
        <f t="shared" si="22"/>
        <v/>
      </c>
      <c r="S138" s="16" t="str">
        <f t="shared" si="23"/>
        <v/>
      </c>
      <c r="T138" s="35" t="str">
        <f>IF(COUNTA(B138:G138,I138,L138:Q138)=0,"",IF(NOT(COUNTIFS(Intervencoes!$A$7:$A$26,B138,Intervencoes!$B$7:$B$26,"&lt;&gt;")=1),"Rever ID intervenção",IF(OR(C138="",D138="",E138="",P138="",Q138="",COUNT(F138:G138,I138,L138:N138)&lt;&gt;6),"Faltam valores ou suporte",IF(OR(F138&lt;=0,G138&lt;0,I138&lt;0,I138&gt;1,L138&lt;0,L138&gt;J138,M138&lt;0,M138&gt;H138,N138&lt;0,N138&gt;J138-L138,N138&gt;ROUND(M138*I138,2)),"Rever limites dos custos e IVA",IF(AND(OR(M138&lt;H138,L138&gt;0,N138&lt;J138-L138,G138=0),O138=""),"Falta fundamento de IVA ou rateio",IF(COUNTIFS(Documentos!$A$7:$A$306,Q138,Documentos!$E$7:$E$306,"&lt;&gt;")&lt;&gt;1,"Falta documento de suporte","OK"))))))</f>
        <v/>
      </c>
    </row>
    <row r="139" spans="1:20" ht="34.950000000000003" customHeight="1">
      <c r="A139" s="8" t="s">
        <v>940</v>
      </c>
      <c r="B139" s="7"/>
      <c r="C139" s="7"/>
      <c r="D139" s="7"/>
      <c r="E139" s="7"/>
      <c r="F139" s="14"/>
      <c r="G139" s="12"/>
      <c r="H139" s="16" t="str">
        <f t="shared" si="19"/>
        <v/>
      </c>
      <c r="I139" s="15"/>
      <c r="J139" s="16" t="str">
        <f t="shared" si="20"/>
        <v/>
      </c>
      <c r="K139" s="16" t="str">
        <f t="shared" si="21"/>
        <v/>
      </c>
      <c r="L139" s="12"/>
      <c r="M139" s="12"/>
      <c r="N139" s="12"/>
      <c r="O139" s="7"/>
      <c r="P139" s="7"/>
      <c r="Q139" s="7"/>
      <c r="R139" s="16" t="str">
        <f t="shared" si="22"/>
        <v/>
      </c>
      <c r="S139" s="16" t="str">
        <f t="shared" si="23"/>
        <v/>
      </c>
      <c r="T139" s="35" t="str">
        <f>IF(COUNTA(B139:G139,I139,L139:Q139)=0,"",IF(NOT(COUNTIFS(Intervencoes!$A$7:$A$26,B139,Intervencoes!$B$7:$B$26,"&lt;&gt;")=1),"Rever ID intervenção",IF(OR(C139="",D139="",E139="",P139="",Q139="",COUNT(F139:G139,I139,L139:N139)&lt;&gt;6),"Faltam valores ou suporte",IF(OR(F139&lt;=0,G139&lt;0,I139&lt;0,I139&gt;1,L139&lt;0,L139&gt;J139,M139&lt;0,M139&gt;H139,N139&lt;0,N139&gt;J139-L139,N139&gt;ROUND(M139*I139,2)),"Rever limites dos custos e IVA",IF(AND(OR(M139&lt;H139,L139&gt;0,N139&lt;J139-L139,G139=0),O139=""),"Falta fundamento de IVA ou rateio",IF(COUNTIFS(Documentos!$A$7:$A$306,Q139,Documentos!$E$7:$E$306,"&lt;&gt;")&lt;&gt;1,"Falta documento de suporte","OK"))))))</f>
        <v/>
      </c>
    </row>
    <row r="140" spans="1:20" ht="34.950000000000003" customHeight="1">
      <c r="A140" s="8" t="s">
        <v>941</v>
      </c>
      <c r="B140" s="7"/>
      <c r="C140" s="7"/>
      <c r="D140" s="7"/>
      <c r="E140" s="7"/>
      <c r="F140" s="14"/>
      <c r="G140" s="12"/>
      <c r="H140" s="16" t="str">
        <f t="shared" si="19"/>
        <v/>
      </c>
      <c r="I140" s="15"/>
      <c r="J140" s="16" t="str">
        <f t="shared" si="20"/>
        <v/>
      </c>
      <c r="K140" s="16" t="str">
        <f t="shared" si="21"/>
        <v/>
      </c>
      <c r="L140" s="12"/>
      <c r="M140" s="12"/>
      <c r="N140" s="12"/>
      <c r="O140" s="7"/>
      <c r="P140" s="7"/>
      <c r="Q140" s="7"/>
      <c r="R140" s="16" t="str">
        <f t="shared" si="22"/>
        <v/>
      </c>
      <c r="S140" s="16" t="str">
        <f t="shared" si="23"/>
        <v/>
      </c>
      <c r="T140" s="35" t="str">
        <f>IF(COUNTA(B140:G140,I140,L140:Q140)=0,"",IF(NOT(COUNTIFS(Intervencoes!$A$7:$A$26,B140,Intervencoes!$B$7:$B$26,"&lt;&gt;")=1),"Rever ID intervenção",IF(OR(C140="",D140="",E140="",P140="",Q140="",COUNT(F140:G140,I140,L140:N140)&lt;&gt;6),"Faltam valores ou suporte",IF(OR(F140&lt;=0,G140&lt;0,I140&lt;0,I140&gt;1,L140&lt;0,L140&gt;J140,M140&lt;0,M140&gt;H140,N140&lt;0,N140&gt;J140-L140,N140&gt;ROUND(M140*I140,2)),"Rever limites dos custos e IVA",IF(AND(OR(M140&lt;H140,L140&gt;0,N140&lt;J140-L140,G140=0),O140=""),"Falta fundamento de IVA ou rateio",IF(COUNTIFS(Documentos!$A$7:$A$306,Q140,Documentos!$E$7:$E$306,"&lt;&gt;")&lt;&gt;1,"Falta documento de suporte","OK"))))))</f>
        <v/>
      </c>
    </row>
    <row r="141" spans="1:20" ht="34.950000000000003" customHeight="1">
      <c r="A141" s="8" t="s">
        <v>942</v>
      </c>
      <c r="B141" s="7"/>
      <c r="C141" s="7"/>
      <c r="D141" s="7"/>
      <c r="E141" s="7"/>
      <c r="F141" s="14"/>
      <c r="G141" s="12"/>
      <c r="H141" s="16" t="str">
        <f t="shared" si="19"/>
        <v/>
      </c>
      <c r="I141" s="15"/>
      <c r="J141" s="16" t="str">
        <f t="shared" si="20"/>
        <v/>
      </c>
      <c r="K141" s="16" t="str">
        <f t="shared" si="21"/>
        <v/>
      </c>
      <c r="L141" s="12"/>
      <c r="M141" s="12"/>
      <c r="N141" s="12"/>
      <c r="O141" s="7"/>
      <c r="P141" s="7"/>
      <c r="Q141" s="7"/>
      <c r="R141" s="16" t="str">
        <f t="shared" si="22"/>
        <v/>
      </c>
      <c r="S141" s="16" t="str">
        <f t="shared" si="23"/>
        <v/>
      </c>
      <c r="T141" s="35" t="str">
        <f>IF(COUNTA(B141:G141,I141,L141:Q141)=0,"",IF(NOT(COUNTIFS(Intervencoes!$A$7:$A$26,B141,Intervencoes!$B$7:$B$26,"&lt;&gt;")=1),"Rever ID intervenção",IF(OR(C141="",D141="",E141="",P141="",Q141="",COUNT(F141:G141,I141,L141:N141)&lt;&gt;6),"Faltam valores ou suporte",IF(OR(F141&lt;=0,G141&lt;0,I141&lt;0,I141&gt;1,L141&lt;0,L141&gt;J141,M141&lt;0,M141&gt;H141,N141&lt;0,N141&gt;J141-L141,N141&gt;ROUND(M141*I141,2)),"Rever limites dos custos e IVA",IF(AND(OR(M141&lt;H141,L141&gt;0,N141&lt;J141-L141,G141=0),O141=""),"Falta fundamento de IVA ou rateio",IF(COUNTIFS(Documentos!$A$7:$A$306,Q141,Documentos!$E$7:$E$306,"&lt;&gt;")&lt;&gt;1,"Falta documento de suporte","OK"))))))</f>
        <v/>
      </c>
    </row>
    <row r="142" spans="1:20" ht="34.950000000000003" customHeight="1">
      <c r="A142" s="8" t="s">
        <v>943</v>
      </c>
      <c r="B142" s="7"/>
      <c r="C142" s="7"/>
      <c r="D142" s="7"/>
      <c r="E142" s="7"/>
      <c r="F142" s="14"/>
      <c r="G142" s="12"/>
      <c r="H142" s="16" t="str">
        <f t="shared" si="19"/>
        <v/>
      </c>
      <c r="I142" s="15"/>
      <c r="J142" s="16" t="str">
        <f t="shared" si="20"/>
        <v/>
      </c>
      <c r="K142" s="16" t="str">
        <f t="shared" si="21"/>
        <v/>
      </c>
      <c r="L142" s="12"/>
      <c r="M142" s="12"/>
      <c r="N142" s="12"/>
      <c r="O142" s="7"/>
      <c r="P142" s="7"/>
      <c r="Q142" s="7"/>
      <c r="R142" s="16" t="str">
        <f t="shared" si="22"/>
        <v/>
      </c>
      <c r="S142" s="16" t="str">
        <f t="shared" si="23"/>
        <v/>
      </c>
      <c r="T142" s="35" t="str">
        <f>IF(COUNTA(B142:G142,I142,L142:Q142)=0,"",IF(NOT(COUNTIFS(Intervencoes!$A$7:$A$26,B142,Intervencoes!$B$7:$B$26,"&lt;&gt;")=1),"Rever ID intervenção",IF(OR(C142="",D142="",E142="",P142="",Q142="",COUNT(F142:G142,I142,L142:N142)&lt;&gt;6),"Faltam valores ou suporte",IF(OR(F142&lt;=0,G142&lt;0,I142&lt;0,I142&gt;1,L142&lt;0,L142&gt;J142,M142&lt;0,M142&gt;H142,N142&lt;0,N142&gt;J142-L142,N142&gt;ROUND(M142*I142,2)),"Rever limites dos custos e IVA",IF(AND(OR(M142&lt;H142,L142&gt;0,N142&lt;J142-L142,G142=0),O142=""),"Falta fundamento de IVA ou rateio",IF(COUNTIFS(Documentos!$A$7:$A$306,Q142,Documentos!$E$7:$E$306,"&lt;&gt;")&lt;&gt;1,"Falta documento de suporte","OK"))))))</f>
        <v/>
      </c>
    </row>
    <row r="143" spans="1:20" ht="34.950000000000003" customHeight="1">
      <c r="A143" s="8" t="s">
        <v>944</v>
      </c>
      <c r="B143" s="7"/>
      <c r="C143" s="7"/>
      <c r="D143" s="7"/>
      <c r="E143" s="7"/>
      <c r="F143" s="14"/>
      <c r="G143" s="12"/>
      <c r="H143" s="16" t="str">
        <f t="shared" si="19"/>
        <v/>
      </c>
      <c r="I143" s="15"/>
      <c r="J143" s="16" t="str">
        <f t="shared" si="20"/>
        <v/>
      </c>
      <c r="K143" s="16" t="str">
        <f t="shared" si="21"/>
        <v/>
      </c>
      <c r="L143" s="12"/>
      <c r="M143" s="12"/>
      <c r="N143" s="12"/>
      <c r="O143" s="7"/>
      <c r="P143" s="7"/>
      <c r="Q143" s="7"/>
      <c r="R143" s="16" t="str">
        <f t="shared" si="22"/>
        <v/>
      </c>
      <c r="S143" s="16" t="str">
        <f t="shared" si="23"/>
        <v/>
      </c>
      <c r="T143" s="35" t="str">
        <f>IF(COUNTA(B143:G143,I143,L143:Q143)=0,"",IF(NOT(COUNTIFS(Intervencoes!$A$7:$A$26,B143,Intervencoes!$B$7:$B$26,"&lt;&gt;")=1),"Rever ID intervenção",IF(OR(C143="",D143="",E143="",P143="",Q143="",COUNT(F143:G143,I143,L143:N143)&lt;&gt;6),"Faltam valores ou suporte",IF(OR(F143&lt;=0,G143&lt;0,I143&lt;0,I143&gt;1,L143&lt;0,L143&gt;J143,M143&lt;0,M143&gt;H143,N143&lt;0,N143&gt;J143-L143,N143&gt;ROUND(M143*I143,2)),"Rever limites dos custos e IVA",IF(AND(OR(M143&lt;H143,L143&gt;0,N143&lt;J143-L143,G143=0),O143=""),"Falta fundamento de IVA ou rateio",IF(COUNTIFS(Documentos!$A$7:$A$306,Q143,Documentos!$E$7:$E$306,"&lt;&gt;")&lt;&gt;1,"Falta documento de suporte","OK"))))))</f>
        <v/>
      </c>
    </row>
    <row r="144" spans="1:20" ht="34.950000000000003" customHeight="1">
      <c r="A144" s="8" t="s">
        <v>945</v>
      </c>
      <c r="B144" s="7"/>
      <c r="C144" s="7"/>
      <c r="D144" s="7"/>
      <c r="E144" s="7"/>
      <c r="F144" s="14"/>
      <c r="G144" s="12"/>
      <c r="H144" s="16" t="str">
        <f t="shared" si="19"/>
        <v/>
      </c>
      <c r="I144" s="15"/>
      <c r="J144" s="16" t="str">
        <f t="shared" si="20"/>
        <v/>
      </c>
      <c r="K144" s="16" t="str">
        <f t="shared" si="21"/>
        <v/>
      </c>
      <c r="L144" s="12"/>
      <c r="M144" s="12"/>
      <c r="N144" s="12"/>
      <c r="O144" s="7"/>
      <c r="P144" s="7"/>
      <c r="Q144" s="7"/>
      <c r="R144" s="16" t="str">
        <f t="shared" si="22"/>
        <v/>
      </c>
      <c r="S144" s="16" t="str">
        <f t="shared" si="23"/>
        <v/>
      </c>
      <c r="T144" s="35" t="str">
        <f>IF(COUNTA(B144:G144,I144,L144:Q144)=0,"",IF(NOT(COUNTIFS(Intervencoes!$A$7:$A$26,B144,Intervencoes!$B$7:$B$26,"&lt;&gt;")=1),"Rever ID intervenção",IF(OR(C144="",D144="",E144="",P144="",Q144="",COUNT(F144:G144,I144,L144:N144)&lt;&gt;6),"Faltam valores ou suporte",IF(OR(F144&lt;=0,G144&lt;0,I144&lt;0,I144&gt;1,L144&lt;0,L144&gt;J144,M144&lt;0,M144&gt;H144,N144&lt;0,N144&gt;J144-L144,N144&gt;ROUND(M144*I144,2)),"Rever limites dos custos e IVA",IF(AND(OR(M144&lt;H144,L144&gt;0,N144&lt;J144-L144,G144=0),O144=""),"Falta fundamento de IVA ou rateio",IF(COUNTIFS(Documentos!$A$7:$A$306,Q144,Documentos!$E$7:$E$306,"&lt;&gt;")&lt;&gt;1,"Falta documento de suporte","OK"))))))</f>
        <v/>
      </c>
    </row>
    <row r="145" spans="1:20" ht="34.950000000000003" customHeight="1">
      <c r="A145" s="8" t="s">
        <v>946</v>
      </c>
      <c r="B145" s="7"/>
      <c r="C145" s="7"/>
      <c r="D145" s="7"/>
      <c r="E145" s="7"/>
      <c r="F145" s="14"/>
      <c r="G145" s="12"/>
      <c r="H145" s="16" t="str">
        <f t="shared" si="19"/>
        <v/>
      </c>
      <c r="I145" s="15"/>
      <c r="J145" s="16" t="str">
        <f t="shared" si="20"/>
        <v/>
      </c>
      <c r="K145" s="16" t="str">
        <f t="shared" si="21"/>
        <v/>
      </c>
      <c r="L145" s="12"/>
      <c r="M145" s="12"/>
      <c r="N145" s="12"/>
      <c r="O145" s="7"/>
      <c r="P145" s="7"/>
      <c r="Q145" s="7"/>
      <c r="R145" s="16" t="str">
        <f t="shared" si="22"/>
        <v/>
      </c>
      <c r="S145" s="16" t="str">
        <f t="shared" si="23"/>
        <v/>
      </c>
      <c r="T145" s="35" t="str">
        <f>IF(COUNTA(B145:G145,I145,L145:Q145)=0,"",IF(NOT(COUNTIFS(Intervencoes!$A$7:$A$26,B145,Intervencoes!$B$7:$B$26,"&lt;&gt;")=1),"Rever ID intervenção",IF(OR(C145="",D145="",E145="",P145="",Q145="",COUNT(F145:G145,I145,L145:N145)&lt;&gt;6),"Faltam valores ou suporte",IF(OR(F145&lt;=0,G145&lt;0,I145&lt;0,I145&gt;1,L145&lt;0,L145&gt;J145,M145&lt;0,M145&gt;H145,N145&lt;0,N145&gt;J145-L145,N145&gt;ROUND(M145*I145,2)),"Rever limites dos custos e IVA",IF(AND(OR(M145&lt;H145,L145&gt;0,N145&lt;J145-L145,G145=0),O145=""),"Falta fundamento de IVA ou rateio",IF(COUNTIFS(Documentos!$A$7:$A$306,Q145,Documentos!$E$7:$E$306,"&lt;&gt;")&lt;&gt;1,"Falta documento de suporte","OK"))))))</f>
        <v/>
      </c>
    </row>
    <row r="146" spans="1:20" ht="34.950000000000003" customHeight="1">
      <c r="A146" s="8" t="s">
        <v>947</v>
      </c>
      <c r="B146" s="7"/>
      <c r="C146" s="7"/>
      <c r="D146" s="7"/>
      <c r="E146" s="7"/>
      <c r="F146" s="14"/>
      <c r="G146" s="12"/>
      <c r="H146" s="16" t="str">
        <f t="shared" si="19"/>
        <v/>
      </c>
      <c r="I146" s="15"/>
      <c r="J146" s="16" t="str">
        <f t="shared" si="20"/>
        <v/>
      </c>
      <c r="K146" s="16" t="str">
        <f t="shared" si="21"/>
        <v/>
      </c>
      <c r="L146" s="12"/>
      <c r="M146" s="12"/>
      <c r="N146" s="12"/>
      <c r="O146" s="7"/>
      <c r="P146" s="7"/>
      <c r="Q146" s="7"/>
      <c r="R146" s="16" t="str">
        <f t="shared" si="22"/>
        <v/>
      </c>
      <c r="S146" s="16" t="str">
        <f t="shared" si="23"/>
        <v/>
      </c>
      <c r="T146" s="35" t="str">
        <f>IF(COUNTA(B146:G146,I146,L146:Q146)=0,"",IF(NOT(COUNTIFS(Intervencoes!$A$7:$A$26,B146,Intervencoes!$B$7:$B$26,"&lt;&gt;")=1),"Rever ID intervenção",IF(OR(C146="",D146="",E146="",P146="",Q146="",COUNT(F146:G146,I146,L146:N146)&lt;&gt;6),"Faltam valores ou suporte",IF(OR(F146&lt;=0,G146&lt;0,I146&lt;0,I146&gt;1,L146&lt;0,L146&gt;J146,M146&lt;0,M146&gt;H146,N146&lt;0,N146&gt;J146-L146,N146&gt;ROUND(M146*I146,2)),"Rever limites dos custos e IVA",IF(AND(OR(M146&lt;H146,L146&gt;0,N146&lt;J146-L146,G146=0),O146=""),"Falta fundamento de IVA ou rateio",IF(COUNTIFS(Documentos!$A$7:$A$306,Q146,Documentos!$E$7:$E$306,"&lt;&gt;")&lt;&gt;1,"Falta documento de suporte","OK"))))))</f>
        <v/>
      </c>
    </row>
    <row r="147" spans="1:20" ht="34.950000000000003" customHeight="1">
      <c r="A147" s="8" t="s">
        <v>948</v>
      </c>
      <c r="B147" s="7"/>
      <c r="C147" s="7"/>
      <c r="D147" s="7"/>
      <c r="E147" s="7"/>
      <c r="F147" s="14"/>
      <c r="G147" s="12"/>
      <c r="H147" s="16" t="str">
        <f t="shared" si="19"/>
        <v/>
      </c>
      <c r="I147" s="15"/>
      <c r="J147" s="16" t="str">
        <f t="shared" si="20"/>
        <v/>
      </c>
      <c r="K147" s="16" t="str">
        <f t="shared" si="21"/>
        <v/>
      </c>
      <c r="L147" s="12"/>
      <c r="M147" s="12"/>
      <c r="N147" s="12"/>
      <c r="O147" s="7"/>
      <c r="P147" s="7"/>
      <c r="Q147" s="7"/>
      <c r="R147" s="16" t="str">
        <f t="shared" si="22"/>
        <v/>
      </c>
      <c r="S147" s="16" t="str">
        <f t="shared" si="23"/>
        <v/>
      </c>
      <c r="T147" s="35" t="str">
        <f>IF(COUNTA(B147:G147,I147,L147:Q147)=0,"",IF(NOT(COUNTIFS(Intervencoes!$A$7:$A$26,B147,Intervencoes!$B$7:$B$26,"&lt;&gt;")=1),"Rever ID intervenção",IF(OR(C147="",D147="",E147="",P147="",Q147="",COUNT(F147:G147,I147,L147:N147)&lt;&gt;6),"Faltam valores ou suporte",IF(OR(F147&lt;=0,G147&lt;0,I147&lt;0,I147&gt;1,L147&lt;0,L147&gt;J147,M147&lt;0,M147&gt;H147,N147&lt;0,N147&gt;J147-L147,N147&gt;ROUND(M147*I147,2)),"Rever limites dos custos e IVA",IF(AND(OR(M147&lt;H147,L147&gt;0,N147&lt;J147-L147,G147=0),O147=""),"Falta fundamento de IVA ou rateio",IF(COUNTIFS(Documentos!$A$7:$A$306,Q147,Documentos!$E$7:$E$306,"&lt;&gt;")&lt;&gt;1,"Falta documento de suporte","OK"))))))</f>
        <v/>
      </c>
    </row>
    <row r="148" spans="1:20" ht="34.950000000000003" customHeight="1">
      <c r="A148" s="8" t="s">
        <v>949</v>
      </c>
      <c r="B148" s="7"/>
      <c r="C148" s="7"/>
      <c r="D148" s="7"/>
      <c r="E148" s="7"/>
      <c r="F148" s="14"/>
      <c r="G148" s="12"/>
      <c r="H148" s="16" t="str">
        <f t="shared" si="19"/>
        <v/>
      </c>
      <c r="I148" s="15"/>
      <c r="J148" s="16" t="str">
        <f t="shared" si="20"/>
        <v/>
      </c>
      <c r="K148" s="16" t="str">
        <f t="shared" si="21"/>
        <v/>
      </c>
      <c r="L148" s="12"/>
      <c r="M148" s="12"/>
      <c r="N148" s="12"/>
      <c r="O148" s="7"/>
      <c r="P148" s="7"/>
      <c r="Q148" s="7"/>
      <c r="R148" s="16" t="str">
        <f t="shared" si="22"/>
        <v/>
      </c>
      <c r="S148" s="16" t="str">
        <f t="shared" si="23"/>
        <v/>
      </c>
      <c r="T148" s="35" t="str">
        <f>IF(COUNTA(B148:G148,I148,L148:Q148)=0,"",IF(NOT(COUNTIFS(Intervencoes!$A$7:$A$26,B148,Intervencoes!$B$7:$B$26,"&lt;&gt;")=1),"Rever ID intervenção",IF(OR(C148="",D148="",E148="",P148="",Q148="",COUNT(F148:G148,I148,L148:N148)&lt;&gt;6),"Faltam valores ou suporte",IF(OR(F148&lt;=0,G148&lt;0,I148&lt;0,I148&gt;1,L148&lt;0,L148&gt;J148,M148&lt;0,M148&gt;H148,N148&lt;0,N148&gt;J148-L148,N148&gt;ROUND(M148*I148,2)),"Rever limites dos custos e IVA",IF(AND(OR(M148&lt;H148,L148&gt;0,N148&lt;J148-L148,G148=0),O148=""),"Falta fundamento de IVA ou rateio",IF(COUNTIFS(Documentos!$A$7:$A$306,Q148,Documentos!$E$7:$E$306,"&lt;&gt;")&lt;&gt;1,"Falta documento de suporte","OK"))))))</f>
        <v/>
      </c>
    </row>
    <row r="149" spans="1:20" ht="34.950000000000003" customHeight="1">
      <c r="A149" s="8" t="s">
        <v>950</v>
      </c>
      <c r="B149" s="7"/>
      <c r="C149" s="7"/>
      <c r="D149" s="7"/>
      <c r="E149" s="7"/>
      <c r="F149" s="14"/>
      <c r="G149" s="12"/>
      <c r="H149" s="16" t="str">
        <f t="shared" si="19"/>
        <v/>
      </c>
      <c r="I149" s="15"/>
      <c r="J149" s="16" t="str">
        <f t="shared" si="20"/>
        <v/>
      </c>
      <c r="K149" s="16" t="str">
        <f t="shared" si="21"/>
        <v/>
      </c>
      <c r="L149" s="12"/>
      <c r="M149" s="12"/>
      <c r="N149" s="12"/>
      <c r="O149" s="7"/>
      <c r="P149" s="7"/>
      <c r="Q149" s="7"/>
      <c r="R149" s="16" t="str">
        <f t="shared" si="22"/>
        <v/>
      </c>
      <c r="S149" s="16" t="str">
        <f t="shared" si="23"/>
        <v/>
      </c>
      <c r="T149" s="35" t="str">
        <f>IF(COUNTA(B149:G149,I149,L149:Q149)=0,"",IF(NOT(COUNTIFS(Intervencoes!$A$7:$A$26,B149,Intervencoes!$B$7:$B$26,"&lt;&gt;")=1),"Rever ID intervenção",IF(OR(C149="",D149="",E149="",P149="",Q149="",COUNT(F149:G149,I149,L149:N149)&lt;&gt;6),"Faltam valores ou suporte",IF(OR(F149&lt;=0,G149&lt;0,I149&lt;0,I149&gt;1,L149&lt;0,L149&gt;J149,M149&lt;0,M149&gt;H149,N149&lt;0,N149&gt;J149-L149,N149&gt;ROUND(M149*I149,2)),"Rever limites dos custos e IVA",IF(AND(OR(M149&lt;H149,L149&gt;0,N149&lt;J149-L149,G149=0),O149=""),"Falta fundamento de IVA ou rateio",IF(COUNTIFS(Documentos!$A$7:$A$306,Q149,Documentos!$E$7:$E$306,"&lt;&gt;")&lt;&gt;1,"Falta documento de suporte","OK"))))))</f>
        <v/>
      </c>
    </row>
    <row r="150" spans="1:20" ht="34.950000000000003" customHeight="1">
      <c r="A150" s="8" t="s">
        <v>951</v>
      </c>
      <c r="B150" s="7"/>
      <c r="C150" s="7"/>
      <c r="D150" s="7"/>
      <c r="E150" s="7"/>
      <c r="F150" s="14"/>
      <c r="G150" s="12"/>
      <c r="H150" s="16" t="str">
        <f t="shared" si="19"/>
        <v/>
      </c>
      <c r="I150" s="15"/>
      <c r="J150" s="16" t="str">
        <f t="shared" si="20"/>
        <v/>
      </c>
      <c r="K150" s="16" t="str">
        <f t="shared" si="21"/>
        <v/>
      </c>
      <c r="L150" s="12"/>
      <c r="M150" s="12"/>
      <c r="N150" s="12"/>
      <c r="O150" s="7"/>
      <c r="P150" s="7"/>
      <c r="Q150" s="7"/>
      <c r="R150" s="16" t="str">
        <f t="shared" si="22"/>
        <v/>
      </c>
      <c r="S150" s="16" t="str">
        <f t="shared" si="23"/>
        <v/>
      </c>
      <c r="T150" s="35" t="str">
        <f>IF(COUNTA(B150:G150,I150,L150:Q150)=0,"",IF(NOT(COUNTIFS(Intervencoes!$A$7:$A$26,B150,Intervencoes!$B$7:$B$26,"&lt;&gt;")=1),"Rever ID intervenção",IF(OR(C150="",D150="",E150="",P150="",Q150="",COUNT(F150:G150,I150,L150:N150)&lt;&gt;6),"Faltam valores ou suporte",IF(OR(F150&lt;=0,G150&lt;0,I150&lt;0,I150&gt;1,L150&lt;0,L150&gt;J150,M150&lt;0,M150&gt;H150,N150&lt;0,N150&gt;J150-L150,N150&gt;ROUND(M150*I150,2)),"Rever limites dos custos e IVA",IF(AND(OR(M150&lt;H150,L150&gt;0,N150&lt;J150-L150,G150=0),O150=""),"Falta fundamento de IVA ou rateio",IF(COUNTIFS(Documentos!$A$7:$A$306,Q150,Documentos!$E$7:$E$306,"&lt;&gt;")&lt;&gt;1,"Falta documento de suporte","OK"))))))</f>
        <v/>
      </c>
    </row>
    <row r="151" spans="1:20" ht="34.950000000000003" customHeight="1">
      <c r="A151" s="8" t="s">
        <v>952</v>
      </c>
      <c r="B151" s="7"/>
      <c r="C151" s="7"/>
      <c r="D151" s="7"/>
      <c r="E151" s="7"/>
      <c r="F151" s="14"/>
      <c r="G151" s="12"/>
      <c r="H151" s="16" t="str">
        <f t="shared" si="19"/>
        <v/>
      </c>
      <c r="I151" s="15"/>
      <c r="J151" s="16" t="str">
        <f t="shared" si="20"/>
        <v/>
      </c>
      <c r="K151" s="16" t="str">
        <f t="shared" si="21"/>
        <v/>
      </c>
      <c r="L151" s="12"/>
      <c r="M151" s="12"/>
      <c r="N151" s="12"/>
      <c r="O151" s="7"/>
      <c r="P151" s="7"/>
      <c r="Q151" s="7"/>
      <c r="R151" s="16" t="str">
        <f t="shared" si="22"/>
        <v/>
      </c>
      <c r="S151" s="16" t="str">
        <f t="shared" si="23"/>
        <v/>
      </c>
      <c r="T151" s="35" t="str">
        <f>IF(COUNTA(B151:G151,I151,L151:Q151)=0,"",IF(NOT(COUNTIFS(Intervencoes!$A$7:$A$26,B151,Intervencoes!$B$7:$B$26,"&lt;&gt;")=1),"Rever ID intervenção",IF(OR(C151="",D151="",E151="",P151="",Q151="",COUNT(F151:G151,I151,L151:N151)&lt;&gt;6),"Faltam valores ou suporte",IF(OR(F151&lt;=0,G151&lt;0,I151&lt;0,I151&gt;1,L151&lt;0,L151&gt;J151,M151&lt;0,M151&gt;H151,N151&lt;0,N151&gt;J151-L151,N151&gt;ROUND(M151*I151,2)),"Rever limites dos custos e IVA",IF(AND(OR(M151&lt;H151,L151&gt;0,N151&lt;J151-L151,G151=0),O151=""),"Falta fundamento de IVA ou rateio",IF(COUNTIFS(Documentos!$A$7:$A$306,Q151,Documentos!$E$7:$E$306,"&lt;&gt;")&lt;&gt;1,"Falta documento de suporte","OK"))))))</f>
        <v/>
      </c>
    </row>
    <row r="152" spans="1:20" ht="34.950000000000003" customHeight="1">
      <c r="A152" s="8" t="s">
        <v>953</v>
      </c>
      <c r="B152" s="7"/>
      <c r="C152" s="7"/>
      <c r="D152" s="7"/>
      <c r="E152" s="7"/>
      <c r="F152" s="14"/>
      <c r="G152" s="12"/>
      <c r="H152" s="16" t="str">
        <f t="shared" si="19"/>
        <v/>
      </c>
      <c r="I152" s="15"/>
      <c r="J152" s="16" t="str">
        <f t="shared" si="20"/>
        <v/>
      </c>
      <c r="K152" s="16" t="str">
        <f t="shared" si="21"/>
        <v/>
      </c>
      <c r="L152" s="12"/>
      <c r="M152" s="12"/>
      <c r="N152" s="12"/>
      <c r="O152" s="7"/>
      <c r="P152" s="7"/>
      <c r="Q152" s="7"/>
      <c r="R152" s="16" t="str">
        <f t="shared" si="22"/>
        <v/>
      </c>
      <c r="S152" s="16" t="str">
        <f t="shared" si="23"/>
        <v/>
      </c>
      <c r="T152" s="35" t="str">
        <f>IF(COUNTA(B152:G152,I152,L152:Q152)=0,"",IF(NOT(COUNTIFS(Intervencoes!$A$7:$A$26,B152,Intervencoes!$B$7:$B$26,"&lt;&gt;")=1),"Rever ID intervenção",IF(OR(C152="",D152="",E152="",P152="",Q152="",COUNT(F152:G152,I152,L152:N152)&lt;&gt;6),"Faltam valores ou suporte",IF(OR(F152&lt;=0,G152&lt;0,I152&lt;0,I152&gt;1,L152&lt;0,L152&gt;J152,M152&lt;0,M152&gt;H152,N152&lt;0,N152&gt;J152-L152,N152&gt;ROUND(M152*I152,2)),"Rever limites dos custos e IVA",IF(AND(OR(M152&lt;H152,L152&gt;0,N152&lt;J152-L152,G152=0),O152=""),"Falta fundamento de IVA ou rateio",IF(COUNTIFS(Documentos!$A$7:$A$306,Q152,Documentos!$E$7:$E$306,"&lt;&gt;")&lt;&gt;1,"Falta documento de suporte","OK"))))))</f>
        <v/>
      </c>
    </row>
    <row r="153" spans="1:20" ht="34.950000000000003" customHeight="1">
      <c r="A153" s="8" t="s">
        <v>954</v>
      </c>
      <c r="B153" s="7"/>
      <c r="C153" s="7"/>
      <c r="D153" s="7"/>
      <c r="E153" s="7"/>
      <c r="F153" s="14"/>
      <c r="G153" s="12"/>
      <c r="H153" s="16" t="str">
        <f t="shared" si="19"/>
        <v/>
      </c>
      <c r="I153" s="15"/>
      <c r="J153" s="16" t="str">
        <f t="shared" si="20"/>
        <v/>
      </c>
      <c r="K153" s="16" t="str">
        <f t="shared" si="21"/>
        <v/>
      </c>
      <c r="L153" s="12"/>
      <c r="M153" s="12"/>
      <c r="N153" s="12"/>
      <c r="O153" s="7"/>
      <c r="P153" s="7"/>
      <c r="Q153" s="7"/>
      <c r="R153" s="16" t="str">
        <f t="shared" si="22"/>
        <v/>
      </c>
      <c r="S153" s="16" t="str">
        <f t="shared" si="23"/>
        <v/>
      </c>
      <c r="T153" s="35" t="str">
        <f>IF(COUNTA(B153:G153,I153,L153:Q153)=0,"",IF(NOT(COUNTIFS(Intervencoes!$A$7:$A$26,B153,Intervencoes!$B$7:$B$26,"&lt;&gt;")=1),"Rever ID intervenção",IF(OR(C153="",D153="",E153="",P153="",Q153="",COUNT(F153:G153,I153,L153:N153)&lt;&gt;6),"Faltam valores ou suporte",IF(OR(F153&lt;=0,G153&lt;0,I153&lt;0,I153&gt;1,L153&lt;0,L153&gt;J153,M153&lt;0,M153&gt;H153,N153&lt;0,N153&gt;J153-L153,N153&gt;ROUND(M153*I153,2)),"Rever limites dos custos e IVA",IF(AND(OR(M153&lt;H153,L153&gt;0,N153&lt;J153-L153,G153=0),O153=""),"Falta fundamento de IVA ou rateio",IF(COUNTIFS(Documentos!$A$7:$A$306,Q153,Documentos!$E$7:$E$306,"&lt;&gt;")&lt;&gt;1,"Falta documento de suporte","OK"))))))</f>
        <v/>
      </c>
    </row>
    <row r="154" spans="1:20" ht="34.950000000000003" customHeight="1">
      <c r="A154" s="8" t="s">
        <v>955</v>
      </c>
      <c r="B154" s="7"/>
      <c r="C154" s="7"/>
      <c r="D154" s="7"/>
      <c r="E154" s="7"/>
      <c r="F154" s="14"/>
      <c r="G154" s="12"/>
      <c r="H154" s="16" t="str">
        <f t="shared" si="19"/>
        <v/>
      </c>
      <c r="I154" s="15"/>
      <c r="J154" s="16" t="str">
        <f t="shared" si="20"/>
        <v/>
      </c>
      <c r="K154" s="16" t="str">
        <f t="shared" si="21"/>
        <v/>
      </c>
      <c r="L154" s="12"/>
      <c r="M154" s="12"/>
      <c r="N154" s="12"/>
      <c r="O154" s="7"/>
      <c r="P154" s="7"/>
      <c r="Q154" s="7"/>
      <c r="R154" s="16" t="str">
        <f t="shared" si="22"/>
        <v/>
      </c>
      <c r="S154" s="16" t="str">
        <f t="shared" si="23"/>
        <v/>
      </c>
      <c r="T154" s="35" t="str">
        <f>IF(COUNTA(B154:G154,I154,L154:Q154)=0,"",IF(NOT(COUNTIFS(Intervencoes!$A$7:$A$26,B154,Intervencoes!$B$7:$B$26,"&lt;&gt;")=1),"Rever ID intervenção",IF(OR(C154="",D154="",E154="",P154="",Q154="",COUNT(F154:G154,I154,L154:N154)&lt;&gt;6),"Faltam valores ou suporte",IF(OR(F154&lt;=0,G154&lt;0,I154&lt;0,I154&gt;1,L154&lt;0,L154&gt;J154,M154&lt;0,M154&gt;H154,N154&lt;0,N154&gt;J154-L154,N154&gt;ROUND(M154*I154,2)),"Rever limites dos custos e IVA",IF(AND(OR(M154&lt;H154,L154&gt;0,N154&lt;J154-L154,G154=0),O154=""),"Falta fundamento de IVA ou rateio",IF(COUNTIFS(Documentos!$A$7:$A$306,Q154,Documentos!$E$7:$E$306,"&lt;&gt;")&lt;&gt;1,"Falta documento de suporte","OK"))))))</f>
        <v/>
      </c>
    </row>
    <row r="155" spans="1:20" ht="34.950000000000003" customHeight="1">
      <c r="A155" s="8" t="s">
        <v>956</v>
      </c>
      <c r="B155" s="7"/>
      <c r="C155" s="7"/>
      <c r="D155" s="7"/>
      <c r="E155" s="7"/>
      <c r="F155" s="14"/>
      <c r="G155" s="12"/>
      <c r="H155" s="16" t="str">
        <f t="shared" si="19"/>
        <v/>
      </c>
      <c r="I155" s="15"/>
      <c r="J155" s="16" t="str">
        <f t="shared" si="20"/>
        <v/>
      </c>
      <c r="K155" s="16" t="str">
        <f t="shared" si="21"/>
        <v/>
      </c>
      <c r="L155" s="12"/>
      <c r="M155" s="12"/>
      <c r="N155" s="12"/>
      <c r="O155" s="7"/>
      <c r="P155" s="7"/>
      <c r="Q155" s="7"/>
      <c r="R155" s="16" t="str">
        <f t="shared" si="22"/>
        <v/>
      </c>
      <c r="S155" s="16" t="str">
        <f t="shared" si="23"/>
        <v/>
      </c>
      <c r="T155" s="35" t="str">
        <f>IF(COUNTA(B155:G155,I155,L155:Q155)=0,"",IF(NOT(COUNTIFS(Intervencoes!$A$7:$A$26,B155,Intervencoes!$B$7:$B$26,"&lt;&gt;")=1),"Rever ID intervenção",IF(OR(C155="",D155="",E155="",P155="",Q155="",COUNT(F155:G155,I155,L155:N155)&lt;&gt;6),"Faltam valores ou suporte",IF(OR(F155&lt;=0,G155&lt;0,I155&lt;0,I155&gt;1,L155&lt;0,L155&gt;J155,M155&lt;0,M155&gt;H155,N155&lt;0,N155&gt;J155-L155,N155&gt;ROUND(M155*I155,2)),"Rever limites dos custos e IVA",IF(AND(OR(M155&lt;H155,L155&gt;0,N155&lt;J155-L155,G155=0),O155=""),"Falta fundamento de IVA ou rateio",IF(COUNTIFS(Documentos!$A$7:$A$306,Q155,Documentos!$E$7:$E$306,"&lt;&gt;")&lt;&gt;1,"Falta documento de suporte","OK"))))))</f>
        <v/>
      </c>
    </row>
    <row r="156" spans="1:20" ht="34.950000000000003" customHeight="1">
      <c r="A156" s="8" t="s">
        <v>957</v>
      </c>
      <c r="B156" s="7"/>
      <c r="C156" s="7"/>
      <c r="D156" s="7"/>
      <c r="E156" s="7"/>
      <c r="F156" s="14"/>
      <c r="G156" s="12"/>
      <c r="H156" s="16" t="str">
        <f t="shared" si="19"/>
        <v/>
      </c>
      <c r="I156" s="15"/>
      <c r="J156" s="16" t="str">
        <f t="shared" si="20"/>
        <v/>
      </c>
      <c r="K156" s="16" t="str">
        <f t="shared" si="21"/>
        <v/>
      </c>
      <c r="L156" s="12"/>
      <c r="M156" s="12"/>
      <c r="N156" s="12"/>
      <c r="O156" s="7"/>
      <c r="P156" s="7"/>
      <c r="Q156" s="7"/>
      <c r="R156" s="16" t="str">
        <f t="shared" si="22"/>
        <v/>
      </c>
      <c r="S156" s="16" t="str">
        <f t="shared" si="23"/>
        <v/>
      </c>
      <c r="T156" s="35" t="str">
        <f>IF(COUNTA(B156:G156,I156,L156:Q156)=0,"",IF(NOT(COUNTIFS(Intervencoes!$A$7:$A$26,B156,Intervencoes!$B$7:$B$26,"&lt;&gt;")=1),"Rever ID intervenção",IF(OR(C156="",D156="",E156="",P156="",Q156="",COUNT(F156:G156,I156,L156:N156)&lt;&gt;6),"Faltam valores ou suporte",IF(OR(F156&lt;=0,G156&lt;0,I156&lt;0,I156&gt;1,L156&lt;0,L156&gt;J156,M156&lt;0,M156&gt;H156,N156&lt;0,N156&gt;J156-L156,N156&gt;ROUND(M156*I156,2)),"Rever limites dos custos e IVA",IF(AND(OR(M156&lt;H156,L156&gt;0,N156&lt;J156-L156,G156=0),O156=""),"Falta fundamento de IVA ou rateio",IF(COUNTIFS(Documentos!$A$7:$A$306,Q156,Documentos!$E$7:$E$306,"&lt;&gt;")&lt;&gt;1,"Falta documento de suporte","OK"))))))</f>
        <v/>
      </c>
    </row>
    <row r="157" spans="1:20" ht="34.950000000000003" customHeight="1">
      <c r="A157" s="8" t="s">
        <v>958</v>
      </c>
      <c r="B157" s="7"/>
      <c r="C157" s="7"/>
      <c r="D157" s="7"/>
      <c r="E157" s="7"/>
      <c r="F157" s="14"/>
      <c r="G157" s="12"/>
      <c r="H157" s="16" t="str">
        <f t="shared" si="19"/>
        <v/>
      </c>
      <c r="I157" s="15"/>
      <c r="J157" s="16" t="str">
        <f t="shared" si="20"/>
        <v/>
      </c>
      <c r="K157" s="16" t="str">
        <f t="shared" si="21"/>
        <v/>
      </c>
      <c r="L157" s="12"/>
      <c r="M157" s="12"/>
      <c r="N157" s="12"/>
      <c r="O157" s="7"/>
      <c r="P157" s="7"/>
      <c r="Q157" s="7"/>
      <c r="R157" s="16" t="str">
        <f t="shared" si="22"/>
        <v/>
      </c>
      <c r="S157" s="16" t="str">
        <f t="shared" si="23"/>
        <v/>
      </c>
      <c r="T157" s="35" t="str">
        <f>IF(COUNTA(B157:G157,I157,L157:Q157)=0,"",IF(NOT(COUNTIFS(Intervencoes!$A$7:$A$26,B157,Intervencoes!$B$7:$B$26,"&lt;&gt;")=1),"Rever ID intervenção",IF(OR(C157="",D157="",E157="",P157="",Q157="",COUNT(F157:G157,I157,L157:N157)&lt;&gt;6),"Faltam valores ou suporte",IF(OR(F157&lt;=0,G157&lt;0,I157&lt;0,I157&gt;1,L157&lt;0,L157&gt;J157,M157&lt;0,M157&gt;H157,N157&lt;0,N157&gt;J157-L157,N157&gt;ROUND(M157*I157,2)),"Rever limites dos custos e IVA",IF(AND(OR(M157&lt;H157,L157&gt;0,N157&lt;J157-L157,G157=0),O157=""),"Falta fundamento de IVA ou rateio",IF(COUNTIFS(Documentos!$A$7:$A$306,Q157,Documentos!$E$7:$E$306,"&lt;&gt;")&lt;&gt;1,"Falta documento de suporte","OK"))))))</f>
        <v/>
      </c>
    </row>
    <row r="158" spans="1:20" ht="34.950000000000003" customHeight="1">
      <c r="A158" s="8" t="s">
        <v>959</v>
      </c>
      <c r="B158" s="7"/>
      <c r="C158" s="7"/>
      <c r="D158" s="7"/>
      <c r="E158" s="7"/>
      <c r="F158" s="14"/>
      <c r="G158" s="12"/>
      <c r="H158" s="16" t="str">
        <f t="shared" si="19"/>
        <v/>
      </c>
      <c r="I158" s="15"/>
      <c r="J158" s="16" t="str">
        <f t="shared" si="20"/>
        <v/>
      </c>
      <c r="K158" s="16" t="str">
        <f t="shared" si="21"/>
        <v/>
      </c>
      <c r="L158" s="12"/>
      <c r="M158" s="12"/>
      <c r="N158" s="12"/>
      <c r="O158" s="7"/>
      <c r="P158" s="7"/>
      <c r="Q158" s="7"/>
      <c r="R158" s="16" t="str">
        <f t="shared" si="22"/>
        <v/>
      </c>
      <c r="S158" s="16" t="str">
        <f t="shared" si="23"/>
        <v/>
      </c>
      <c r="T158" s="35" t="str">
        <f>IF(COUNTA(B158:G158,I158,L158:Q158)=0,"",IF(NOT(COUNTIFS(Intervencoes!$A$7:$A$26,B158,Intervencoes!$B$7:$B$26,"&lt;&gt;")=1),"Rever ID intervenção",IF(OR(C158="",D158="",E158="",P158="",Q158="",COUNT(F158:G158,I158,L158:N158)&lt;&gt;6),"Faltam valores ou suporte",IF(OR(F158&lt;=0,G158&lt;0,I158&lt;0,I158&gt;1,L158&lt;0,L158&gt;J158,M158&lt;0,M158&gt;H158,N158&lt;0,N158&gt;J158-L158,N158&gt;ROUND(M158*I158,2)),"Rever limites dos custos e IVA",IF(AND(OR(M158&lt;H158,L158&gt;0,N158&lt;J158-L158,G158=0),O158=""),"Falta fundamento de IVA ou rateio",IF(COUNTIFS(Documentos!$A$7:$A$306,Q158,Documentos!$E$7:$E$306,"&lt;&gt;")&lt;&gt;1,"Falta documento de suporte","OK"))))))</f>
        <v/>
      </c>
    </row>
    <row r="159" spans="1:20" ht="34.950000000000003" customHeight="1">
      <c r="A159" s="8" t="s">
        <v>960</v>
      </c>
      <c r="B159" s="7"/>
      <c r="C159" s="7"/>
      <c r="D159" s="7"/>
      <c r="E159" s="7"/>
      <c r="F159" s="14"/>
      <c r="G159" s="12"/>
      <c r="H159" s="16" t="str">
        <f t="shared" si="19"/>
        <v/>
      </c>
      <c r="I159" s="15"/>
      <c r="J159" s="16" t="str">
        <f t="shared" si="20"/>
        <v/>
      </c>
      <c r="K159" s="16" t="str">
        <f t="shared" si="21"/>
        <v/>
      </c>
      <c r="L159" s="12"/>
      <c r="M159" s="12"/>
      <c r="N159" s="12"/>
      <c r="O159" s="7"/>
      <c r="P159" s="7"/>
      <c r="Q159" s="7"/>
      <c r="R159" s="16" t="str">
        <f t="shared" si="22"/>
        <v/>
      </c>
      <c r="S159" s="16" t="str">
        <f t="shared" si="23"/>
        <v/>
      </c>
      <c r="T159" s="35" t="str">
        <f>IF(COUNTA(B159:G159,I159,L159:Q159)=0,"",IF(NOT(COUNTIFS(Intervencoes!$A$7:$A$26,B159,Intervencoes!$B$7:$B$26,"&lt;&gt;")=1),"Rever ID intervenção",IF(OR(C159="",D159="",E159="",P159="",Q159="",COUNT(F159:G159,I159,L159:N159)&lt;&gt;6),"Faltam valores ou suporte",IF(OR(F159&lt;=0,G159&lt;0,I159&lt;0,I159&gt;1,L159&lt;0,L159&gt;J159,M159&lt;0,M159&gt;H159,N159&lt;0,N159&gt;J159-L159,N159&gt;ROUND(M159*I159,2)),"Rever limites dos custos e IVA",IF(AND(OR(M159&lt;H159,L159&gt;0,N159&lt;J159-L159,G159=0),O159=""),"Falta fundamento de IVA ou rateio",IF(COUNTIFS(Documentos!$A$7:$A$306,Q159,Documentos!$E$7:$E$306,"&lt;&gt;")&lt;&gt;1,"Falta documento de suporte","OK"))))))</f>
        <v/>
      </c>
    </row>
    <row r="160" spans="1:20" ht="34.950000000000003" customHeight="1">
      <c r="A160" s="8" t="s">
        <v>961</v>
      </c>
      <c r="B160" s="7"/>
      <c r="C160" s="7"/>
      <c r="D160" s="7"/>
      <c r="E160" s="7"/>
      <c r="F160" s="14"/>
      <c r="G160" s="12"/>
      <c r="H160" s="16" t="str">
        <f t="shared" si="19"/>
        <v/>
      </c>
      <c r="I160" s="15"/>
      <c r="J160" s="16" t="str">
        <f t="shared" si="20"/>
        <v/>
      </c>
      <c r="K160" s="16" t="str">
        <f t="shared" si="21"/>
        <v/>
      </c>
      <c r="L160" s="12"/>
      <c r="M160" s="12"/>
      <c r="N160" s="12"/>
      <c r="O160" s="7"/>
      <c r="P160" s="7"/>
      <c r="Q160" s="7"/>
      <c r="R160" s="16" t="str">
        <f t="shared" si="22"/>
        <v/>
      </c>
      <c r="S160" s="16" t="str">
        <f t="shared" si="23"/>
        <v/>
      </c>
      <c r="T160" s="35" t="str">
        <f>IF(COUNTA(B160:G160,I160,L160:Q160)=0,"",IF(NOT(COUNTIFS(Intervencoes!$A$7:$A$26,B160,Intervencoes!$B$7:$B$26,"&lt;&gt;")=1),"Rever ID intervenção",IF(OR(C160="",D160="",E160="",P160="",Q160="",COUNT(F160:G160,I160,L160:N160)&lt;&gt;6),"Faltam valores ou suporte",IF(OR(F160&lt;=0,G160&lt;0,I160&lt;0,I160&gt;1,L160&lt;0,L160&gt;J160,M160&lt;0,M160&gt;H160,N160&lt;0,N160&gt;J160-L160,N160&gt;ROUND(M160*I160,2)),"Rever limites dos custos e IVA",IF(AND(OR(M160&lt;H160,L160&gt;0,N160&lt;J160-L160,G160=0),O160=""),"Falta fundamento de IVA ou rateio",IF(COUNTIFS(Documentos!$A$7:$A$306,Q160,Documentos!$E$7:$E$306,"&lt;&gt;")&lt;&gt;1,"Falta documento de suporte","OK"))))))</f>
        <v/>
      </c>
    </row>
    <row r="161" spans="1:20" ht="34.950000000000003" customHeight="1">
      <c r="A161" s="8" t="s">
        <v>962</v>
      </c>
      <c r="B161" s="7"/>
      <c r="C161" s="7"/>
      <c r="D161" s="7"/>
      <c r="E161" s="7"/>
      <c r="F161" s="14"/>
      <c r="G161" s="12"/>
      <c r="H161" s="16" t="str">
        <f t="shared" si="19"/>
        <v/>
      </c>
      <c r="I161" s="15"/>
      <c r="J161" s="16" t="str">
        <f t="shared" si="20"/>
        <v/>
      </c>
      <c r="K161" s="16" t="str">
        <f t="shared" si="21"/>
        <v/>
      </c>
      <c r="L161" s="12"/>
      <c r="M161" s="12"/>
      <c r="N161" s="12"/>
      <c r="O161" s="7"/>
      <c r="P161" s="7"/>
      <c r="Q161" s="7"/>
      <c r="R161" s="16" t="str">
        <f t="shared" si="22"/>
        <v/>
      </c>
      <c r="S161" s="16" t="str">
        <f t="shared" si="23"/>
        <v/>
      </c>
      <c r="T161" s="35" t="str">
        <f>IF(COUNTA(B161:G161,I161,L161:Q161)=0,"",IF(NOT(COUNTIFS(Intervencoes!$A$7:$A$26,B161,Intervencoes!$B$7:$B$26,"&lt;&gt;")=1),"Rever ID intervenção",IF(OR(C161="",D161="",E161="",P161="",Q161="",COUNT(F161:G161,I161,L161:N161)&lt;&gt;6),"Faltam valores ou suporte",IF(OR(F161&lt;=0,G161&lt;0,I161&lt;0,I161&gt;1,L161&lt;0,L161&gt;J161,M161&lt;0,M161&gt;H161,N161&lt;0,N161&gt;J161-L161,N161&gt;ROUND(M161*I161,2)),"Rever limites dos custos e IVA",IF(AND(OR(M161&lt;H161,L161&gt;0,N161&lt;J161-L161,G161=0),O161=""),"Falta fundamento de IVA ou rateio",IF(COUNTIFS(Documentos!$A$7:$A$306,Q161,Documentos!$E$7:$E$306,"&lt;&gt;")&lt;&gt;1,"Falta documento de suporte","OK"))))))</f>
        <v/>
      </c>
    </row>
    <row r="162" spans="1:20" ht="34.950000000000003" customHeight="1">
      <c r="A162" s="8" t="s">
        <v>963</v>
      </c>
      <c r="B162" s="7"/>
      <c r="C162" s="7"/>
      <c r="D162" s="7"/>
      <c r="E162" s="7"/>
      <c r="F162" s="14"/>
      <c r="G162" s="12"/>
      <c r="H162" s="16" t="str">
        <f t="shared" si="19"/>
        <v/>
      </c>
      <c r="I162" s="15"/>
      <c r="J162" s="16" t="str">
        <f t="shared" si="20"/>
        <v/>
      </c>
      <c r="K162" s="16" t="str">
        <f t="shared" si="21"/>
        <v/>
      </c>
      <c r="L162" s="12"/>
      <c r="M162" s="12"/>
      <c r="N162" s="12"/>
      <c r="O162" s="7"/>
      <c r="P162" s="7"/>
      <c r="Q162" s="7"/>
      <c r="R162" s="16" t="str">
        <f t="shared" si="22"/>
        <v/>
      </c>
      <c r="S162" s="16" t="str">
        <f t="shared" si="23"/>
        <v/>
      </c>
      <c r="T162" s="35" t="str">
        <f>IF(COUNTA(B162:G162,I162,L162:Q162)=0,"",IF(NOT(COUNTIFS(Intervencoes!$A$7:$A$26,B162,Intervencoes!$B$7:$B$26,"&lt;&gt;")=1),"Rever ID intervenção",IF(OR(C162="",D162="",E162="",P162="",Q162="",COUNT(F162:G162,I162,L162:N162)&lt;&gt;6),"Faltam valores ou suporte",IF(OR(F162&lt;=0,G162&lt;0,I162&lt;0,I162&gt;1,L162&lt;0,L162&gt;J162,M162&lt;0,M162&gt;H162,N162&lt;0,N162&gt;J162-L162,N162&gt;ROUND(M162*I162,2)),"Rever limites dos custos e IVA",IF(AND(OR(M162&lt;H162,L162&gt;0,N162&lt;J162-L162,G162=0),O162=""),"Falta fundamento de IVA ou rateio",IF(COUNTIFS(Documentos!$A$7:$A$306,Q162,Documentos!$E$7:$E$306,"&lt;&gt;")&lt;&gt;1,"Falta documento de suporte","OK"))))))</f>
        <v/>
      </c>
    </row>
    <row r="163" spans="1:20" ht="34.950000000000003" customHeight="1">
      <c r="A163" s="8" t="s">
        <v>964</v>
      </c>
      <c r="B163" s="7"/>
      <c r="C163" s="7"/>
      <c r="D163" s="7"/>
      <c r="E163" s="7"/>
      <c r="F163" s="14"/>
      <c r="G163" s="12"/>
      <c r="H163" s="16" t="str">
        <f t="shared" si="19"/>
        <v/>
      </c>
      <c r="I163" s="15"/>
      <c r="J163" s="16" t="str">
        <f t="shared" si="20"/>
        <v/>
      </c>
      <c r="K163" s="16" t="str">
        <f t="shared" si="21"/>
        <v/>
      </c>
      <c r="L163" s="12"/>
      <c r="M163" s="12"/>
      <c r="N163" s="12"/>
      <c r="O163" s="7"/>
      <c r="P163" s="7"/>
      <c r="Q163" s="7"/>
      <c r="R163" s="16" t="str">
        <f t="shared" si="22"/>
        <v/>
      </c>
      <c r="S163" s="16" t="str">
        <f t="shared" si="23"/>
        <v/>
      </c>
      <c r="T163" s="35" t="str">
        <f>IF(COUNTA(B163:G163,I163,L163:Q163)=0,"",IF(NOT(COUNTIFS(Intervencoes!$A$7:$A$26,B163,Intervencoes!$B$7:$B$26,"&lt;&gt;")=1),"Rever ID intervenção",IF(OR(C163="",D163="",E163="",P163="",Q163="",COUNT(F163:G163,I163,L163:N163)&lt;&gt;6),"Faltam valores ou suporte",IF(OR(F163&lt;=0,G163&lt;0,I163&lt;0,I163&gt;1,L163&lt;0,L163&gt;J163,M163&lt;0,M163&gt;H163,N163&lt;0,N163&gt;J163-L163,N163&gt;ROUND(M163*I163,2)),"Rever limites dos custos e IVA",IF(AND(OR(M163&lt;H163,L163&gt;0,N163&lt;J163-L163,G163=0),O163=""),"Falta fundamento de IVA ou rateio",IF(COUNTIFS(Documentos!$A$7:$A$306,Q163,Documentos!$E$7:$E$306,"&lt;&gt;")&lt;&gt;1,"Falta documento de suporte","OK"))))))</f>
        <v/>
      </c>
    </row>
    <row r="164" spans="1:20" ht="34.950000000000003" customHeight="1">
      <c r="A164" s="8" t="s">
        <v>965</v>
      </c>
      <c r="B164" s="7"/>
      <c r="C164" s="7"/>
      <c r="D164" s="7"/>
      <c r="E164" s="7"/>
      <c r="F164" s="14"/>
      <c r="G164" s="12"/>
      <c r="H164" s="16" t="str">
        <f t="shared" si="19"/>
        <v/>
      </c>
      <c r="I164" s="15"/>
      <c r="J164" s="16" t="str">
        <f t="shared" si="20"/>
        <v/>
      </c>
      <c r="K164" s="16" t="str">
        <f t="shared" si="21"/>
        <v/>
      </c>
      <c r="L164" s="12"/>
      <c r="M164" s="12"/>
      <c r="N164" s="12"/>
      <c r="O164" s="7"/>
      <c r="P164" s="7"/>
      <c r="Q164" s="7"/>
      <c r="R164" s="16" t="str">
        <f t="shared" si="22"/>
        <v/>
      </c>
      <c r="S164" s="16" t="str">
        <f t="shared" si="23"/>
        <v/>
      </c>
      <c r="T164" s="35" t="str">
        <f>IF(COUNTA(B164:G164,I164,L164:Q164)=0,"",IF(NOT(COUNTIFS(Intervencoes!$A$7:$A$26,B164,Intervencoes!$B$7:$B$26,"&lt;&gt;")=1),"Rever ID intervenção",IF(OR(C164="",D164="",E164="",P164="",Q164="",COUNT(F164:G164,I164,L164:N164)&lt;&gt;6),"Faltam valores ou suporte",IF(OR(F164&lt;=0,G164&lt;0,I164&lt;0,I164&gt;1,L164&lt;0,L164&gt;J164,M164&lt;0,M164&gt;H164,N164&lt;0,N164&gt;J164-L164,N164&gt;ROUND(M164*I164,2)),"Rever limites dos custos e IVA",IF(AND(OR(M164&lt;H164,L164&gt;0,N164&lt;J164-L164,G164=0),O164=""),"Falta fundamento de IVA ou rateio",IF(COUNTIFS(Documentos!$A$7:$A$306,Q164,Documentos!$E$7:$E$306,"&lt;&gt;")&lt;&gt;1,"Falta documento de suporte","OK"))))))</f>
        <v/>
      </c>
    </row>
    <row r="165" spans="1:20" ht="34.950000000000003" customHeight="1">
      <c r="A165" s="8" t="s">
        <v>966</v>
      </c>
      <c r="B165" s="7"/>
      <c r="C165" s="7"/>
      <c r="D165" s="7"/>
      <c r="E165" s="7"/>
      <c r="F165" s="14"/>
      <c r="G165" s="12"/>
      <c r="H165" s="16" t="str">
        <f t="shared" si="19"/>
        <v/>
      </c>
      <c r="I165" s="15"/>
      <c r="J165" s="16" t="str">
        <f t="shared" si="20"/>
        <v/>
      </c>
      <c r="K165" s="16" t="str">
        <f t="shared" si="21"/>
        <v/>
      </c>
      <c r="L165" s="12"/>
      <c r="M165" s="12"/>
      <c r="N165" s="12"/>
      <c r="O165" s="7"/>
      <c r="P165" s="7"/>
      <c r="Q165" s="7"/>
      <c r="R165" s="16" t="str">
        <f t="shared" si="22"/>
        <v/>
      </c>
      <c r="S165" s="16" t="str">
        <f t="shared" si="23"/>
        <v/>
      </c>
      <c r="T165" s="35" t="str">
        <f>IF(COUNTA(B165:G165,I165,L165:Q165)=0,"",IF(NOT(COUNTIFS(Intervencoes!$A$7:$A$26,B165,Intervencoes!$B$7:$B$26,"&lt;&gt;")=1),"Rever ID intervenção",IF(OR(C165="",D165="",E165="",P165="",Q165="",COUNT(F165:G165,I165,L165:N165)&lt;&gt;6),"Faltam valores ou suporte",IF(OR(F165&lt;=0,G165&lt;0,I165&lt;0,I165&gt;1,L165&lt;0,L165&gt;J165,M165&lt;0,M165&gt;H165,N165&lt;0,N165&gt;J165-L165,N165&gt;ROUND(M165*I165,2)),"Rever limites dos custos e IVA",IF(AND(OR(M165&lt;H165,L165&gt;0,N165&lt;J165-L165,G165=0),O165=""),"Falta fundamento de IVA ou rateio",IF(COUNTIFS(Documentos!$A$7:$A$306,Q165,Documentos!$E$7:$E$306,"&lt;&gt;")&lt;&gt;1,"Falta documento de suporte","OK"))))))</f>
        <v/>
      </c>
    </row>
    <row r="166" spans="1:20" ht="34.950000000000003" customHeight="1">
      <c r="A166" s="8" t="s">
        <v>967</v>
      </c>
      <c r="B166" s="7"/>
      <c r="C166" s="7"/>
      <c r="D166" s="7"/>
      <c r="E166" s="7"/>
      <c r="F166" s="14"/>
      <c r="G166" s="12"/>
      <c r="H166" s="16" t="str">
        <f t="shared" si="19"/>
        <v/>
      </c>
      <c r="I166" s="15"/>
      <c r="J166" s="16" t="str">
        <f t="shared" si="20"/>
        <v/>
      </c>
      <c r="K166" s="16" t="str">
        <f t="shared" si="21"/>
        <v/>
      </c>
      <c r="L166" s="12"/>
      <c r="M166" s="12"/>
      <c r="N166" s="12"/>
      <c r="O166" s="7"/>
      <c r="P166" s="7"/>
      <c r="Q166" s="7"/>
      <c r="R166" s="16" t="str">
        <f t="shared" si="22"/>
        <v/>
      </c>
      <c r="S166" s="16" t="str">
        <f t="shared" si="23"/>
        <v/>
      </c>
      <c r="T166" s="35" t="str">
        <f>IF(COUNTA(B166:G166,I166,L166:Q166)=0,"",IF(NOT(COUNTIFS(Intervencoes!$A$7:$A$26,B166,Intervencoes!$B$7:$B$26,"&lt;&gt;")=1),"Rever ID intervenção",IF(OR(C166="",D166="",E166="",P166="",Q166="",COUNT(F166:G166,I166,L166:N166)&lt;&gt;6),"Faltam valores ou suporte",IF(OR(F166&lt;=0,G166&lt;0,I166&lt;0,I166&gt;1,L166&lt;0,L166&gt;J166,M166&lt;0,M166&gt;H166,N166&lt;0,N166&gt;J166-L166,N166&gt;ROUND(M166*I166,2)),"Rever limites dos custos e IVA",IF(AND(OR(M166&lt;H166,L166&gt;0,N166&lt;J166-L166,G166=0),O166=""),"Falta fundamento de IVA ou rateio",IF(COUNTIFS(Documentos!$A$7:$A$306,Q166,Documentos!$E$7:$E$306,"&lt;&gt;")&lt;&gt;1,"Falta documento de suporte","OK"))))))</f>
        <v/>
      </c>
    </row>
    <row r="167" spans="1:20" ht="34.950000000000003" customHeight="1">
      <c r="A167" s="8" t="s">
        <v>968</v>
      </c>
      <c r="B167" s="7"/>
      <c r="C167" s="7"/>
      <c r="D167" s="7"/>
      <c r="E167" s="7"/>
      <c r="F167" s="14"/>
      <c r="G167" s="12"/>
      <c r="H167" s="16" t="str">
        <f t="shared" si="19"/>
        <v/>
      </c>
      <c r="I167" s="15"/>
      <c r="J167" s="16" t="str">
        <f t="shared" si="20"/>
        <v/>
      </c>
      <c r="K167" s="16" t="str">
        <f t="shared" si="21"/>
        <v/>
      </c>
      <c r="L167" s="12"/>
      <c r="M167" s="12"/>
      <c r="N167" s="12"/>
      <c r="O167" s="7"/>
      <c r="P167" s="7"/>
      <c r="Q167" s="7"/>
      <c r="R167" s="16" t="str">
        <f t="shared" si="22"/>
        <v/>
      </c>
      <c r="S167" s="16" t="str">
        <f t="shared" si="23"/>
        <v/>
      </c>
      <c r="T167" s="35" t="str">
        <f>IF(COUNTA(B167:G167,I167,L167:Q167)=0,"",IF(NOT(COUNTIFS(Intervencoes!$A$7:$A$26,B167,Intervencoes!$B$7:$B$26,"&lt;&gt;")=1),"Rever ID intervenção",IF(OR(C167="",D167="",E167="",P167="",Q167="",COUNT(F167:G167,I167,L167:N167)&lt;&gt;6),"Faltam valores ou suporte",IF(OR(F167&lt;=0,G167&lt;0,I167&lt;0,I167&gt;1,L167&lt;0,L167&gt;J167,M167&lt;0,M167&gt;H167,N167&lt;0,N167&gt;J167-L167,N167&gt;ROUND(M167*I167,2)),"Rever limites dos custos e IVA",IF(AND(OR(M167&lt;H167,L167&gt;0,N167&lt;J167-L167,G167=0),O167=""),"Falta fundamento de IVA ou rateio",IF(COUNTIFS(Documentos!$A$7:$A$306,Q167,Documentos!$E$7:$E$306,"&lt;&gt;")&lt;&gt;1,"Falta documento de suporte","OK"))))))</f>
        <v/>
      </c>
    </row>
    <row r="168" spans="1:20" ht="34.950000000000003" customHeight="1">
      <c r="A168" s="8" t="s">
        <v>969</v>
      </c>
      <c r="B168" s="7"/>
      <c r="C168" s="7"/>
      <c r="D168" s="7"/>
      <c r="E168" s="7"/>
      <c r="F168" s="14"/>
      <c r="G168" s="12"/>
      <c r="H168" s="16" t="str">
        <f t="shared" si="19"/>
        <v/>
      </c>
      <c r="I168" s="15"/>
      <c r="J168" s="16" t="str">
        <f t="shared" si="20"/>
        <v/>
      </c>
      <c r="K168" s="16" t="str">
        <f t="shared" si="21"/>
        <v/>
      </c>
      <c r="L168" s="12"/>
      <c r="M168" s="12"/>
      <c r="N168" s="12"/>
      <c r="O168" s="7"/>
      <c r="P168" s="7"/>
      <c r="Q168" s="7"/>
      <c r="R168" s="16" t="str">
        <f t="shared" si="22"/>
        <v/>
      </c>
      <c r="S168" s="16" t="str">
        <f t="shared" si="23"/>
        <v/>
      </c>
      <c r="T168" s="35" t="str">
        <f>IF(COUNTA(B168:G168,I168,L168:Q168)=0,"",IF(NOT(COUNTIFS(Intervencoes!$A$7:$A$26,B168,Intervencoes!$B$7:$B$26,"&lt;&gt;")=1),"Rever ID intervenção",IF(OR(C168="",D168="",E168="",P168="",Q168="",COUNT(F168:G168,I168,L168:N168)&lt;&gt;6),"Faltam valores ou suporte",IF(OR(F168&lt;=0,G168&lt;0,I168&lt;0,I168&gt;1,L168&lt;0,L168&gt;J168,M168&lt;0,M168&gt;H168,N168&lt;0,N168&gt;J168-L168,N168&gt;ROUND(M168*I168,2)),"Rever limites dos custos e IVA",IF(AND(OR(M168&lt;H168,L168&gt;0,N168&lt;J168-L168,G168=0),O168=""),"Falta fundamento de IVA ou rateio",IF(COUNTIFS(Documentos!$A$7:$A$306,Q168,Documentos!$E$7:$E$306,"&lt;&gt;")&lt;&gt;1,"Falta documento de suporte","OK"))))))</f>
        <v/>
      </c>
    </row>
    <row r="169" spans="1:20" ht="34.950000000000003" customHeight="1">
      <c r="A169" s="8" t="s">
        <v>970</v>
      </c>
      <c r="B169" s="7"/>
      <c r="C169" s="7"/>
      <c r="D169" s="7"/>
      <c r="E169" s="7"/>
      <c r="F169" s="14"/>
      <c r="G169" s="12"/>
      <c r="H169" s="16" t="str">
        <f t="shared" si="19"/>
        <v/>
      </c>
      <c r="I169" s="15"/>
      <c r="J169" s="16" t="str">
        <f t="shared" si="20"/>
        <v/>
      </c>
      <c r="K169" s="16" t="str">
        <f t="shared" si="21"/>
        <v/>
      </c>
      <c r="L169" s="12"/>
      <c r="M169" s="12"/>
      <c r="N169" s="12"/>
      <c r="O169" s="7"/>
      <c r="P169" s="7"/>
      <c r="Q169" s="7"/>
      <c r="R169" s="16" t="str">
        <f t="shared" si="22"/>
        <v/>
      </c>
      <c r="S169" s="16" t="str">
        <f t="shared" si="23"/>
        <v/>
      </c>
      <c r="T169" s="35" t="str">
        <f>IF(COUNTA(B169:G169,I169,L169:Q169)=0,"",IF(NOT(COUNTIFS(Intervencoes!$A$7:$A$26,B169,Intervencoes!$B$7:$B$26,"&lt;&gt;")=1),"Rever ID intervenção",IF(OR(C169="",D169="",E169="",P169="",Q169="",COUNT(F169:G169,I169,L169:N169)&lt;&gt;6),"Faltam valores ou suporte",IF(OR(F169&lt;=0,G169&lt;0,I169&lt;0,I169&gt;1,L169&lt;0,L169&gt;J169,M169&lt;0,M169&gt;H169,N169&lt;0,N169&gt;J169-L169,N169&gt;ROUND(M169*I169,2)),"Rever limites dos custos e IVA",IF(AND(OR(M169&lt;H169,L169&gt;0,N169&lt;J169-L169,G169=0),O169=""),"Falta fundamento de IVA ou rateio",IF(COUNTIFS(Documentos!$A$7:$A$306,Q169,Documentos!$E$7:$E$306,"&lt;&gt;")&lt;&gt;1,"Falta documento de suporte","OK"))))))</f>
        <v/>
      </c>
    </row>
    <row r="170" spans="1:20" ht="34.950000000000003" customHeight="1">
      <c r="A170" s="8" t="s">
        <v>971</v>
      </c>
      <c r="B170" s="7"/>
      <c r="C170" s="7"/>
      <c r="D170" s="7"/>
      <c r="E170" s="7"/>
      <c r="F170" s="14"/>
      <c r="G170" s="12"/>
      <c r="H170" s="16" t="str">
        <f t="shared" si="19"/>
        <v/>
      </c>
      <c r="I170" s="15"/>
      <c r="J170" s="16" t="str">
        <f t="shared" si="20"/>
        <v/>
      </c>
      <c r="K170" s="16" t="str">
        <f t="shared" si="21"/>
        <v/>
      </c>
      <c r="L170" s="12"/>
      <c r="M170" s="12"/>
      <c r="N170" s="12"/>
      <c r="O170" s="7"/>
      <c r="P170" s="7"/>
      <c r="Q170" s="7"/>
      <c r="R170" s="16" t="str">
        <f t="shared" si="22"/>
        <v/>
      </c>
      <c r="S170" s="16" t="str">
        <f t="shared" si="23"/>
        <v/>
      </c>
      <c r="T170" s="35" t="str">
        <f>IF(COUNTA(B170:G170,I170,L170:Q170)=0,"",IF(NOT(COUNTIFS(Intervencoes!$A$7:$A$26,B170,Intervencoes!$B$7:$B$26,"&lt;&gt;")=1),"Rever ID intervenção",IF(OR(C170="",D170="",E170="",P170="",Q170="",COUNT(F170:G170,I170,L170:N170)&lt;&gt;6),"Faltam valores ou suporte",IF(OR(F170&lt;=0,G170&lt;0,I170&lt;0,I170&gt;1,L170&lt;0,L170&gt;J170,M170&lt;0,M170&gt;H170,N170&lt;0,N170&gt;J170-L170,N170&gt;ROUND(M170*I170,2)),"Rever limites dos custos e IVA",IF(AND(OR(M170&lt;H170,L170&gt;0,N170&lt;J170-L170,G170=0),O170=""),"Falta fundamento de IVA ou rateio",IF(COUNTIFS(Documentos!$A$7:$A$306,Q170,Documentos!$E$7:$E$306,"&lt;&gt;")&lt;&gt;1,"Falta documento de suporte","OK"))))))</f>
        <v/>
      </c>
    </row>
    <row r="171" spans="1:20" ht="34.950000000000003" customHeight="1">
      <c r="A171" s="8" t="s">
        <v>972</v>
      </c>
      <c r="B171" s="7"/>
      <c r="C171" s="7"/>
      <c r="D171" s="7"/>
      <c r="E171" s="7"/>
      <c r="F171" s="14"/>
      <c r="G171" s="12"/>
      <c r="H171" s="16" t="str">
        <f t="shared" ref="H171:H234" si="24">IF(B171="","",IF(COUNT(F171:G171)&lt;2,"Por apurar",ROUND(F171*G171,2)))</f>
        <v/>
      </c>
      <c r="I171" s="15"/>
      <c r="J171" s="16" t="str">
        <f t="shared" ref="J171:J234" si="25">IF(B171="","",IF(AND(ISNUMBER(H171),ISNUMBER(I171)),ROUND(H171*I171,2),"Por apurar"))</f>
        <v/>
      </c>
      <c r="K171" s="16" t="str">
        <f t="shared" ref="K171:K234" si="26">IF(B171="","",IF(AND(ISNUMBER(H171),ISNUMBER(J171)),H171+J171,"Por apurar"))</f>
        <v/>
      </c>
      <c r="L171" s="12"/>
      <c r="M171" s="12"/>
      <c r="N171" s="12"/>
      <c r="O171" s="7"/>
      <c r="P171" s="7"/>
      <c r="Q171" s="7"/>
      <c r="R171" s="16" t="str">
        <f t="shared" ref="R171:R234" si="27">IF(B171="","",IF(COUNT(M171:N171)&lt;2,"Por apurar",IF(OR(D171="Pessoal próprio",D171="Maquinaria própria"),SUM(M171:N171),0)))</f>
        <v/>
      </c>
      <c r="S171" s="16" t="str">
        <f t="shared" ref="S171:S234" si="28">IF(B171="","",IF(T171&lt;&gt;"OK","Por apurar",SUM(M171:N171)-R171))</f>
        <v/>
      </c>
      <c r="T171" s="35" t="str">
        <f>IF(COUNTA(B171:G171,I171,L171:Q171)=0,"",IF(NOT(COUNTIFS(Intervencoes!$A$7:$A$26,B171,Intervencoes!$B$7:$B$26,"&lt;&gt;")=1),"Rever ID intervenção",IF(OR(C171="",D171="",E171="",P171="",Q171="",COUNT(F171:G171,I171,L171:N171)&lt;&gt;6),"Faltam valores ou suporte",IF(OR(F171&lt;=0,G171&lt;0,I171&lt;0,I171&gt;1,L171&lt;0,L171&gt;J171,M171&lt;0,M171&gt;H171,N171&lt;0,N171&gt;J171-L171,N171&gt;ROUND(M171*I171,2)),"Rever limites dos custos e IVA",IF(AND(OR(M171&lt;H171,L171&gt;0,N171&lt;J171-L171,G171=0),O171=""),"Falta fundamento de IVA ou rateio",IF(COUNTIFS(Documentos!$A$7:$A$306,Q171,Documentos!$E$7:$E$306,"&lt;&gt;")&lt;&gt;1,"Falta documento de suporte","OK"))))))</f>
        <v/>
      </c>
    </row>
    <row r="172" spans="1:20" ht="34.950000000000003" customHeight="1">
      <c r="A172" s="8" t="s">
        <v>973</v>
      </c>
      <c r="B172" s="7"/>
      <c r="C172" s="7"/>
      <c r="D172" s="7"/>
      <c r="E172" s="7"/>
      <c r="F172" s="14"/>
      <c r="G172" s="12"/>
      <c r="H172" s="16" t="str">
        <f t="shared" si="24"/>
        <v/>
      </c>
      <c r="I172" s="15"/>
      <c r="J172" s="16" t="str">
        <f t="shared" si="25"/>
        <v/>
      </c>
      <c r="K172" s="16" t="str">
        <f t="shared" si="26"/>
        <v/>
      </c>
      <c r="L172" s="12"/>
      <c r="M172" s="12"/>
      <c r="N172" s="12"/>
      <c r="O172" s="7"/>
      <c r="P172" s="7"/>
      <c r="Q172" s="7"/>
      <c r="R172" s="16" t="str">
        <f t="shared" si="27"/>
        <v/>
      </c>
      <c r="S172" s="16" t="str">
        <f t="shared" si="28"/>
        <v/>
      </c>
      <c r="T172" s="35" t="str">
        <f>IF(COUNTA(B172:G172,I172,L172:Q172)=0,"",IF(NOT(COUNTIFS(Intervencoes!$A$7:$A$26,B172,Intervencoes!$B$7:$B$26,"&lt;&gt;")=1),"Rever ID intervenção",IF(OR(C172="",D172="",E172="",P172="",Q172="",COUNT(F172:G172,I172,L172:N172)&lt;&gt;6),"Faltam valores ou suporte",IF(OR(F172&lt;=0,G172&lt;0,I172&lt;0,I172&gt;1,L172&lt;0,L172&gt;J172,M172&lt;0,M172&gt;H172,N172&lt;0,N172&gt;J172-L172,N172&gt;ROUND(M172*I172,2)),"Rever limites dos custos e IVA",IF(AND(OR(M172&lt;H172,L172&gt;0,N172&lt;J172-L172,G172=0),O172=""),"Falta fundamento de IVA ou rateio",IF(COUNTIFS(Documentos!$A$7:$A$306,Q172,Documentos!$E$7:$E$306,"&lt;&gt;")&lt;&gt;1,"Falta documento de suporte","OK"))))))</f>
        <v/>
      </c>
    </row>
    <row r="173" spans="1:20" ht="34.950000000000003" customHeight="1">
      <c r="A173" s="8" t="s">
        <v>974</v>
      </c>
      <c r="B173" s="7"/>
      <c r="C173" s="7"/>
      <c r="D173" s="7"/>
      <c r="E173" s="7"/>
      <c r="F173" s="14"/>
      <c r="G173" s="12"/>
      <c r="H173" s="16" t="str">
        <f t="shared" si="24"/>
        <v/>
      </c>
      <c r="I173" s="15"/>
      <c r="J173" s="16" t="str">
        <f t="shared" si="25"/>
        <v/>
      </c>
      <c r="K173" s="16" t="str">
        <f t="shared" si="26"/>
        <v/>
      </c>
      <c r="L173" s="12"/>
      <c r="M173" s="12"/>
      <c r="N173" s="12"/>
      <c r="O173" s="7"/>
      <c r="P173" s="7"/>
      <c r="Q173" s="7"/>
      <c r="R173" s="16" t="str">
        <f t="shared" si="27"/>
        <v/>
      </c>
      <c r="S173" s="16" t="str">
        <f t="shared" si="28"/>
        <v/>
      </c>
      <c r="T173" s="35" t="str">
        <f>IF(COUNTA(B173:G173,I173,L173:Q173)=0,"",IF(NOT(COUNTIFS(Intervencoes!$A$7:$A$26,B173,Intervencoes!$B$7:$B$26,"&lt;&gt;")=1),"Rever ID intervenção",IF(OR(C173="",D173="",E173="",P173="",Q173="",COUNT(F173:G173,I173,L173:N173)&lt;&gt;6),"Faltam valores ou suporte",IF(OR(F173&lt;=0,G173&lt;0,I173&lt;0,I173&gt;1,L173&lt;0,L173&gt;J173,M173&lt;0,M173&gt;H173,N173&lt;0,N173&gt;J173-L173,N173&gt;ROUND(M173*I173,2)),"Rever limites dos custos e IVA",IF(AND(OR(M173&lt;H173,L173&gt;0,N173&lt;J173-L173,G173=0),O173=""),"Falta fundamento de IVA ou rateio",IF(COUNTIFS(Documentos!$A$7:$A$306,Q173,Documentos!$E$7:$E$306,"&lt;&gt;")&lt;&gt;1,"Falta documento de suporte","OK"))))))</f>
        <v/>
      </c>
    </row>
    <row r="174" spans="1:20" ht="34.950000000000003" customHeight="1">
      <c r="A174" s="8" t="s">
        <v>975</v>
      </c>
      <c r="B174" s="7"/>
      <c r="C174" s="7"/>
      <c r="D174" s="7"/>
      <c r="E174" s="7"/>
      <c r="F174" s="14"/>
      <c r="G174" s="12"/>
      <c r="H174" s="16" t="str">
        <f t="shared" si="24"/>
        <v/>
      </c>
      <c r="I174" s="15"/>
      <c r="J174" s="16" t="str">
        <f t="shared" si="25"/>
        <v/>
      </c>
      <c r="K174" s="16" t="str">
        <f t="shared" si="26"/>
        <v/>
      </c>
      <c r="L174" s="12"/>
      <c r="M174" s="12"/>
      <c r="N174" s="12"/>
      <c r="O174" s="7"/>
      <c r="P174" s="7"/>
      <c r="Q174" s="7"/>
      <c r="R174" s="16" t="str">
        <f t="shared" si="27"/>
        <v/>
      </c>
      <c r="S174" s="16" t="str">
        <f t="shared" si="28"/>
        <v/>
      </c>
      <c r="T174" s="35" t="str">
        <f>IF(COUNTA(B174:G174,I174,L174:Q174)=0,"",IF(NOT(COUNTIFS(Intervencoes!$A$7:$A$26,B174,Intervencoes!$B$7:$B$26,"&lt;&gt;")=1),"Rever ID intervenção",IF(OR(C174="",D174="",E174="",P174="",Q174="",COUNT(F174:G174,I174,L174:N174)&lt;&gt;6),"Faltam valores ou suporte",IF(OR(F174&lt;=0,G174&lt;0,I174&lt;0,I174&gt;1,L174&lt;0,L174&gt;J174,M174&lt;0,M174&gt;H174,N174&lt;0,N174&gt;J174-L174,N174&gt;ROUND(M174*I174,2)),"Rever limites dos custos e IVA",IF(AND(OR(M174&lt;H174,L174&gt;0,N174&lt;J174-L174,G174=0),O174=""),"Falta fundamento de IVA ou rateio",IF(COUNTIFS(Documentos!$A$7:$A$306,Q174,Documentos!$E$7:$E$306,"&lt;&gt;")&lt;&gt;1,"Falta documento de suporte","OK"))))))</f>
        <v/>
      </c>
    </row>
    <row r="175" spans="1:20" ht="34.950000000000003" customHeight="1">
      <c r="A175" s="8" t="s">
        <v>976</v>
      </c>
      <c r="B175" s="7"/>
      <c r="C175" s="7"/>
      <c r="D175" s="7"/>
      <c r="E175" s="7"/>
      <c r="F175" s="14"/>
      <c r="G175" s="12"/>
      <c r="H175" s="16" t="str">
        <f t="shared" si="24"/>
        <v/>
      </c>
      <c r="I175" s="15"/>
      <c r="J175" s="16" t="str">
        <f t="shared" si="25"/>
        <v/>
      </c>
      <c r="K175" s="16" t="str">
        <f t="shared" si="26"/>
        <v/>
      </c>
      <c r="L175" s="12"/>
      <c r="M175" s="12"/>
      <c r="N175" s="12"/>
      <c r="O175" s="7"/>
      <c r="P175" s="7"/>
      <c r="Q175" s="7"/>
      <c r="R175" s="16" t="str">
        <f t="shared" si="27"/>
        <v/>
      </c>
      <c r="S175" s="16" t="str">
        <f t="shared" si="28"/>
        <v/>
      </c>
      <c r="T175" s="35" t="str">
        <f>IF(COUNTA(B175:G175,I175,L175:Q175)=0,"",IF(NOT(COUNTIFS(Intervencoes!$A$7:$A$26,B175,Intervencoes!$B$7:$B$26,"&lt;&gt;")=1),"Rever ID intervenção",IF(OR(C175="",D175="",E175="",P175="",Q175="",COUNT(F175:G175,I175,L175:N175)&lt;&gt;6),"Faltam valores ou suporte",IF(OR(F175&lt;=0,G175&lt;0,I175&lt;0,I175&gt;1,L175&lt;0,L175&gt;J175,M175&lt;0,M175&gt;H175,N175&lt;0,N175&gt;J175-L175,N175&gt;ROUND(M175*I175,2)),"Rever limites dos custos e IVA",IF(AND(OR(M175&lt;H175,L175&gt;0,N175&lt;J175-L175,G175=0),O175=""),"Falta fundamento de IVA ou rateio",IF(COUNTIFS(Documentos!$A$7:$A$306,Q175,Documentos!$E$7:$E$306,"&lt;&gt;")&lt;&gt;1,"Falta documento de suporte","OK"))))))</f>
        <v/>
      </c>
    </row>
    <row r="176" spans="1:20" ht="34.950000000000003" customHeight="1">
      <c r="A176" s="8" t="s">
        <v>977</v>
      </c>
      <c r="B176" s="7"/>
      <c r="C176" s="7"/>
      <c r="D176" s="7"/>
      <c r="E176" s="7"/>
      <c r="F176" s="14"/>
      <c r="G176" s="12"/>
      <c r="H176" s="16" t="str">
        <f t="shared" si="24"/>
        <v/>
      </c>
      <c r="I176" s="15"/>
      <c r="J176" s="16" t="str">
        <f t="shared" si="25"/>
        <v/>
      </c>
      <c r="K176" s="16" t="str">
        <f t="shared" si="26"/>
        <v/>
      </c>
      <c r="L176" s="12"/>
      <c r="M176" s="12"/>
      <c r="N176" s="12"/>
      <c r="O176" s="7"/>
      <c r="P176" s="7"/>
      <c r="Q176" s="7"/>
      <c r="R176" s="16" t="str">
        <f t="shared" si="27"/>
        <v/>
      </c>
      <c r="S176" s="16" t="str">
        <f t="shared" si="28"/>
        <v/>
      </c>
      <c r="T176" s="35" t="str">
        <f>IF(COUNTA(B176:G176,I176,L176:Q176)=0,"",IF(NOT(COUNTIFS(Intervencoes!$A$7:$A$26,B176,Intervencoes!$B$7:$B$26,"&lt;&gt;")=1),"Rever ID intervenção",IF(OR(C176="",D176="",E176="",P176="",Q176="",COUNT(F176:G176,I176,L176:N176)&lt;&gt;6),"Faltam valores ou suporte",IF(OR(F176&lt;=0,G176&lt;0,I176&lt;0,I176&gt;1,L176&lt;0,L176&gt;J176,M176&lt;0,M176&gt;H176,N176&lt;0,N176&gt;J176-L176,N176&gt;ROUND(M176*I176,2)),"Rever limites dos custos e IVA",IF(AND(OR(M176&lt;H176,L176&gt;0,N176&lt;J176-L176,G176=0),O176=""),"Falta fundamento de IVA ou rateio",IF(COUNTIFS(Documentos!$A$7:$A$306,Q176,Documentos!$E$7:$E$306,"&lt;&gt;")&lt;&gt;1,"Falta documento de suporte","OK"))))))</f>
        <v/>
      </c>
    </row>
    <row r="177" spans="1:20" ht="34.950000000000003" customHeight="1">
      <c r="A177" s="8" t="s">
        <v>978</v>
      </c>
      <c r="B177" s="7"/>
      <c r="C177" s="7"/>
      <c r="D177" s="7"/>
      <c r="E177" s="7"/>
      <c r="F177" s="14"/>
      <c r="G177" s="12"/>
      <c r="H177" s="16" t="str">
        <f t="shared" si="24"/>
        <v/>
      </c>
      <c r="I177" s="15"/>
      <c r="J177" s="16" t="str">
        <f t="shared" si="25"/>
        <v/>
      </c>
      <c r="K177" s="16" t="str">
        <f t="shared" si="26"/>
        <v/>
      </c>
      <c r="L177" s="12"/>
      <c r="M177" s="12"/>
      <c r="N177" s="12"/>
      <c r="O177" s="7"/>
      <c r="P177" s="7"/>
      <c r="Q177" s="7"/>
      <c r="R177" s="16" t="str">
        <f t="shared" si="27"/>
        <v/>
      </c>
      <c r="S177" s="16" t="str">
        <f t="shared" si="28"/>
        <v/>
      </c>
      <c r="T177" s="35" t="str">
        <f>IF(COUNTA(B177:G177,I177,L177:Q177)=0,"",IF(NOT(COUNTIFS(Intervencoes!$A$7:$A$26,B177,Intervencoes!$B$7:$B$26,"&lt;&gt;")=1),"Rever ID intervenção",IF(OR(C177="",D177="",E177="",P177="",Q177="",COUNT(F177:G177,I177,L177:N177)&lt;&gt;6),"Faltam valores ou suporte",IF(OR(F177&lt;=0,G177&lt;0,I177&lt;0,I177&gt;1,L177&lt;0,L177&gt;J177,M177&lt;0,M177&gt;H177,N177&lt;0,N177&gt;J177-L177,N177&gt;ROUND(M177*I177,2)),"Rever limites dos custos e IVA",IF(AND(OR(M177&lt;H177,L177&gt;0,N177&lt;J177-L177,G177=0),O177=""),"Falta fundamento de IVA ou rateio",IF(COUNTIFS(Documentos!$A$7:$A$306,Q177,Documentos!$E$7:$E$306,"&lt;&gt;")&lt;&gt;1,"Falta documento de suporte","OK"))))))</f>
        <v/>
      </c>
    </row>
    <row r="178" spans="1:20" ht="34.950000000000003" customHeight="1">
      <c r="A178" s="8" t="s">
        <v>979</v>
      </c>
      <c r="B178" s="7"/>
      <c r="C178" s="7"/>
      <c r="D178" s="7"/>
      <c r="E178" s="7"/>
      <c r="F178" s="14"/>
      <c r="G178" s="12"/>
      <c r="H178" s="16" t="str">
        <f t="shared" si="24"/>
        <v/>
      </c>
      <c r="I178" s="15"/>
      <c r="J178" s="16" t="str">
        <f t="shared" si="25"/>
        <v/>
      </c>
      <c r="K178" s="16" t="str">
        <f t="shared" si="26"/>
        <v/>
      </c>
      <c r="L178" s="12"/>
      <c r="M178" s="12"/>
      <c r="N178" s="12"/>
      <c r="O178" s="7"/>
      <c r="P178" s="7"/>
      <c r="Q178" s="7"/>
      <c r="R178" s="16" t="str">
        <f t="shared" si="27"/>
        <v/>
      </c>
      <c r="S178" s="16" t="str">
        <f t="shared" si="28"/>
        <v/>
      </c>
      <c r="T178" s="35" t="str">
        <f>IF(COUNTA(B178:G178,I178,L178:Q178)=0,"",IF(NOT(COUNTIFS(Intervencoes!$A$7:$A$26,B178,Intervencoes!$B$7:$B$26,"&lt;&gt;")=1),"Rever ID intervenção",IF(OR(C178="",D178="",E178="",P178="",Q178="",COUNT(F178:G178,I178,L178:N178)&lt;&gt;6),"Faltam valores ou suporte",IF(OR(F178&lt;=0,G178&lt;0,I178&lt;0,I178&gt;1,L178&lt;0,L178&gt;J178,M178&lt;0,M178&gt;H178,N178&lt;0,N178&gt;J178-L178,N178&gt;ROUND(M178*I178,2)),"Rever limites dos custos e IVA",IF(AND(OR(M178&lt;H178,L178&gt;0,N178&lt;J178-L178,G178=0),O178=""),"Falta fundamento de IVA ou rateio",IF(COUNTIFS(Documentos!$A$7:$A$306,Q178,Documentos!$E$7:$E$306,"&lt;&gt;")&lt;&gt;1,"Falta documento de suporte","OK"))))))</f>
        <v/>
      </c>
    </row>
    <row r="179" spans="1:20" ht="34.950000000000003" customHeight="1">
      <c r="A179" s="8" t="s">
        <v>980</v>
      </c>
      <c r="B179" s="7"/>
      <c r="C179" s="7"/>
      <c r="D179" s="7"/>
      <c r="E179" s="7"/>
      <c r="F179" s="14"/>
      <c r="G179" s="12"/>
      <c r="H179" s="16" t="str">
        <f t="shared" si="24"/>
        <v/>
      </c>
      <c r="I179" s="15"/>
      <c r="J179" s="16" t="str">
        <f t="shared" si="25"/>
        <v/>
      </c>
      <c r="K179" s="16" t="str">
        <f t="shared" si="26"/>
        <v/>
      </c>
      <c r="L179" s="12"/>
      <c r="M179" s="12"/>
      <c r="N179" s="12"/>
      <c r="O179" s="7"/>
      <c r="P179" s="7"/>
      <c r="Q179" s="7"/>
      <c r="R179" s="16" t="str">
        <f t="shared" si="27"/>
        <v/>
      </c>
      <c r="S179" s="16" t="str">
        <f t="shared" si="28"/>
        <v/>
      </c>
      <c r="T179" s="35" t="str">
        <f>IF(COUNTA(B179:G179,I179,L179:Q179)=0,"",IF(NOT(COUNTIFS(Intervencoes!$A$7:$A$26,B179,Intervencoes!$B$7:$B$26,"&lt;&gt;")=1),"Rever ID intervenção",IF(OR(C179="",D179="",E179="",P179="",Q179="",COUNT(F179:G179,I179,L179:N179)&lt;&gt;6),"Faltam valores ou suporte",IF(OR(F179&lt;=0,G179&lt;0,I179&lt;0,I179&gt;1,L179&lt;0,L179&gt;J179,M179&lt;0,M179&gt;H179,N179&lt;0,N179&gt;J179-L179,N179&gt;ROUND(M179*I179,2)),"Rever limites dos custos e IVA",IF(AND(OR(M179&lt;H179,L179&gt;0,N179&lt;J179-L179,G179=0),O179=""),"Falta fundamento de IVA ou rateio",IF(COUNTIFS(Documentos!$A$7:$A$306,Q179,Documentos!$E$7:$E$306,"&lt;&gt;")&lt;&gt;1,"Falta documento de suporte","OK"))))))</f>
        <v/>
      </c>
    </row>
    <row r="180" spans="1:20" ht="34.950000000000003" customHeight="1">
      <c r="A180" s="8" t="s">
        <v>981</v>
      </c>
      <c r="B180" s="7"/>
      <c r="C180" s="7"/>
      <c r="D180" s="7"/>
      <c r="E180" s="7"/>
      <c r="F180" s="14"/>
      <c r="G180" s="12"/>
      <c r="H180" s="16" t="str">
        <f t="shared" si="24"/>
        <v/>
      </c>
      <c r="I180" s="15"/>
      <c r="J180" s="16" t="str">
        <f t="shared" si="25"/>
        <v/>
      </c>
      <c r="K180" s="16" t="str">
        <f t="shared" si="26"/>
        <v/>
      </c>
      <c r="L180" s="12"/>
      <c r="M180" s="12"/>
      <c r="N180" s="12"/>
      <c r="O180" s="7"/>
      <c r="P180" s="7"/>
      <c r="Q180" s="7"/>
      <c r="R180" s="16" t="str">
        <f t="shared" si="27"/>
        <v/>
      </c>
      <c r="S180" s="16" t="str">
        <f t="shared" si="28"/>
        <v/>
      </c>
      <c r="T180" s="35" t="str">
        <f>IF(COUNTA(B180:G180,I180,L180:Q180)=0,"",IF(NOT(COUNTIFS(Intervencoes!$A$7:$A$26,B180,Intervencoes!$B$7:$B$26,"&lt;&gt;")=1),"Rever ID intervenção",IF(OR(C180="",D180="",E180="",P180="",Q180="",COUNT(F180:G180,I180,L180:N180)&lt;&gt;6),"Faltam valores ou suporte",IF(OR(F180&lt;=0,G180&lt;0,I180&lt;0,I180&gt;1,L180&lt;0,L180&gt;J180,M180&lt;0,M180&gt;H180,N180&lt;0,N180&gt;J180-L180,N180&gt;ROUND(M180*I180,2)),"Rever limites dos custos e IVA",IF(AND(OR(M180&lt;H180,L180&gt;0,N180&lt;J180-L180,G180=0),O180=""),"Falta fundamento de IVA ou rateio",IF(COUNTIFS(Documentos!$A$7:$A$306,Q180,Documentos!$E$7:$E$306,"&lt;&gt;")&lt;&gt;1,"Falta documento de suporte","OK"))))))</f>
        <v/>
      </c>
    </row>
    <row r="181" spans="1:20" ht="34.950000000000003" customHeight="1">
      <c r="A181" s="8" t="s">
        <v>982</v>
      </c>
      <c r="B181" s="7"/>
      <c r="C181" s="7"/>
      <c r="D181" s="7"/>
      <c r="E181" s="7"/>
      <c r="F181" s="14"/>
      <c r="G181" s="12"/>
      <c r="H181" s="16" t="str">
        <f t="shared" si="24"/>
        <v/>
      </c>
      <c r="I181" s="15"/>
      <c r="J181" s="16" t="str">
        <f t="shared" si="25"/>
        <v/>
      </c>
      <c r="K181" s="16" t="str">
        <f t="shared" si="26"/>
        <v/>
      </c>
      <c r="L181" s="12"/>
      <c r="M181" s="12"/>
      <c r="N181" s="12"/>
      <c r="O181" s="7"/>
      <c r="P181" s="7"/>
      <c r="Q181" s="7"/>
      <c r="R181" s="16" t="str">
        <f t="shared" si="27"/>
        <v/>
      </c>
      <c r="S181" s="16" t="str">
        <f t="shared" si="28"/>
        <v/>
      </c>
      <c r="T181" s="35" t="str">
        <f>IF(COUNTA(B181:G181,I181,L181:Q181)=0,"",IF(NOT(COUNTIFS(Intervencoes!$A$7:$A$26,B181,Intervencoes!$B$7:$B$26,"&lt;&gt;")=1),"Rever ID intervenção",IF(OR(C181="",D181="",E181="",P181="",Q181="",COUNT(F181:G181,I181,L181:N181)&lt;&gt;6),"Faltam valores ou suporte",IF(OR(F181&lt;=0,G181&lt;0,I181&lt;0,I181&gt;1,L181&lt;0,L181&gt;J181,M181&lt;0,M181&gt;H181,N181&lt;0,N181&gt;J181-L181,N181&gt;ROUND(M181*I181,2)),"Rever limites dos custos e IVA",IF(AND(OR(M181&lt;H181,L181&gt;0,N181&lt;J181-L181,G181=0),O181=""),"Falta fundamento de IVA ou rateio",IF(COUNTIFS(Documentos!$A$7:$A$306,Q181,Documentos!$E$7:$E$306,"&lt;&gt;")&lt;&gt;1,"Falta documento de suporte","OK"))))))</f>
        <v/>
      </c>
    </row>
    <row r="182" spans="1:20" ht="34.950000000000003" customHeight="1">
      <c r="A182" s="8" t="s">
        <v>983</v>
      </c>
      <c r="B182" s="7"/>
      <c r="C182" s="7"/>
      <c r="D182" s="7"/>
      <c r="E182" s="7"/>
      <c r="F182" s="14"/>
      <c r="G182" s="12"/>
      <c r="H182" s="16" t="str">
        <f t="shared" si="24"/>
        <v/>
      </c>
      <c r="I182" s="15"/>
      <c r="J182" s="16" t="str">
        <f t="shared" si="25"/>
        <v/>
      </c>
      <c r="K182" s="16" t="str">
        <f t="shared" si="26"/>
        <v/>
      </c>
      <c r="L182" s="12"/>
      <c r="M182" s="12"/>
      <c r="N182" s="12"/>
      <c r="O182" s="7"/>
      <c r="P182" s="7"/>
      <c r="Q182" s="7"/>
      <c r="R182" s="16" t="str">
        <f t="shared" si="27"/>
        <v/>
      </c>
      <c r="S182" s="16" t="str">
        <f t="shared" si="28"/>
        <v/>
      </c>
      <c r="T182" s="35" t="str">
        <f>IF(COUNTA(B182:G182,I182,L182:Q182)=0,"",IF(NOT(COUNTIFS(Intervencoes!$A$7:$A$26,B182,Intervencoes!$B$7:$B$26,"&lt;&gt;")=1),"Rever ID intervenção",IF(OR(C182="",D182="",E182="",P182="",Q182="",COUNT(F182:G182,I182,L182:N182)&lt;&gt;6),"Faltam valores ou suporte",IF(OR(F182&lt;=0,G182&lt;0,I182&lt;0,I182&gt;1,L182&lt;0,L182&gt;J182,M182&lt;0,M182&gt;H182,N182&lt;0,N182&gt;J182-L182,N182&gt;ROUND(M182*I182,2)),"Rever limites dos custos e IVA",IF(AND(OR(M182&lt;H182,L182&gt;0,N182&lt;J182-L182,G182=0),O182=""),"Falta fundamento de IVA ou rateio",IF(COUNTIFS(Documentos!$A$7:$A$306,Q182,Documentos!$E$7:$E$306,"&lt;&gt;")&lt;&gt;1,"Falta documento de suporte","OK"))))))</f>
        <v/>
      </c>
    </row>
    <row r="183" spans="1:20" ht="34.950000000000003" customHeight="1">
      <c r="A183" s="8" t="s">
        <v>984</v>
      </c>
      <c r="B183" s="7"/>
      <c r="C183" s="7"/>
      <c r="D183" s="7"/>
      <c r="E183" s="7"/>
      <c r="F183" s="14"/>
      <c r="G183" s="12"/>
      <c r="H183" s="16" t="str">
        <f t="shared" si="24"/>
        <v/>
      </c>
      <c r="I183" s="15"/>
      <c r="J183" s="16" t="str">
        <f t="shared" si="25"/>
        <v/>
      </c>
      <c r="K183" s="16" t="str">
        <f t="shared" si="26"/>
        <v/>
      </c>
      <c r="L183" s="12"/>
      <c r="M183" s="12"/>
      <c r="N183" s="12"/>
      <c r="O183" s="7"/>
      <c r="P183" s="7"/>
      <c r="Q183" s="7"/>
      <c r="R183" s="16" t="str">
        <f t="shared" si="27"/>
        <v/>
      </c>
      <c r="S183" s="16" t="str">
        <f t="shared" si="28"/>
        <v/>
      </c>
      <c r="T183" s="35" t="str">
        <f>IF(COUNTA(B183:G183,I183,L183:Q183)=0,"",IF(NOT(COUNTIFS(Intervencoes!$A$7:$A$26,B183,Intervencoes!$B$7:$B$26,"&lt;&gt;")=1),"Rever ID intervenção",IF(OR(C183="",D183="",E183="",P183="",Q183="",COUNT(F183:G183,I183,L183:N183)&lt;&gt;6),"Faltam valores ou suporte",IF(OR(F183&lt;=0,G183&lt;0,I183&lt;0,I183&gt;1,L183&lt;0,L183&gt;J183,M183&lt;0,M183&gt;H183,N183&lt;0,N183&gt;J183-L183,N183&gt;ROUND(M183*I183,2)),"Rever limites dos custos e IVA",IF(AND(OR(M183&lt;H183,L183&gt;0,N183&lt;J183-L183,G183=0),O183=""),"Falta fundamento de IVA ou rateio",IF(COUNTIFS(Documentos!$A$7:$A$306,Q183,Documentos!$E$7:$E$306,"&lt;&gt;")&lt;&gt;1,"Falta documento de suporte","OK"))))))</f>
        <v/>
      </c>
    </row>
    <row r="184" spans="1:20" ht="34.950000000000003" customHeight="1">
      <c r="A184" s="8" t="s">
        <v>985</v>
      </c>
      <c r="B184" s="7"/>
      <c r="C184" s="7"/>
      <c r="D184" s="7"/>
      <c r="E184" s="7"/>
      <c r="F184" s="14"/>
      <c r="G184" s="12"/>
      <c r="H184" s="16" t="str">
        <f t="shared" si="24"/>
        <v/>
      </c>
      <c r="I184" s="15"/>
      <c r="J184" s="16" t="str">
        <f t="shared" si="25"/>
        <v/>
      </c>
      <c r="K184" s="16" t="str">
        <f t="shared" si="26"/>
        <v/>
      </c>
      <c r="L184" s="12"/>
      <c r="M184" s="12"/>
      <c r="N184" s="12"/>
      <c r="O184" s="7"/>
      <c r="P184" s="7"/>
      <c r="Q184" s="7"/>
      <c r="R184" s="16" t="str">
        <f t="shared" si="27"/>
        <v/>
      </c>
      <c r="S184" s="16" t="str">
        <f t="shared" si="28"/>
        <v/>
      </c>
      <c r="T184" s="35" t="str">
        <f>IF(COUNTA(B184:G184,I184,L184:Q184)=0,"",IF(NOT(COUNTIFS(Intervencoes!$A$7:$A$26,B184,Intervencoes!$B$7:$B$26,"&lt;&gt;")=1),"Rever ID intervenção",IF(OR(C184="",D184="",E184="",P184="",Q184="",COUNT(F184:G184,I184,L184:N184)&lt;&gt;6),"Faltam valores ou suporte",IF(OR(F184&lt;=0,G184&lt;0,I184&lt;0,I184&gt;1,L184&lt;0,L184&gt;J184,M184&lt;0,M184&gt;H184,N184&lt;0,N184&gt;J184-L184,N184&gt;ROUND(M184*I184,2)),"Rever limites dos custos e IVA",IF(AND(OR(M184&lt;H184,L184&gt;0,N184&lt;J184-L184,G184=0),O184=""),"Falta fundamento de IVA ou rateio",IF(COUNTIFS(Documentos!$A$7:$A$306,Q184,Documentos!$E$7:$E$306,"&lt;&gt;")&lt;&gt;1,"Falta documento de suporte","OK"))))))</f>
        <v/>
      </c>
    </row>
    <row r="185" spans="1:20" ht="34.950000000000003" customHeight="1">
      <c r="A185" s="8" t="s">
        <v>986</v>
      </c>
      <c r="B185" s="7"/>
      <c r="C185" s="7"/>
      <c r="D185" s="7"/>
      <c r="E185" s="7"/>
      <c r="F185" s="14"/>
      <c r="G185" s="12"/>
      <c r="H185" s="16" t="str">
        <f t="shared" si="24"/>
        <v/>
      </c>
      <c r="I185" s="15"/>
      <c r="J185" s="16" t="str">
        <f t="shared" si="25"/>
        <v/>
      </c>
      <c r="K185" s="16" t="str">
        <f t="shared" si="26"/>
        <v/>
      </c>
      <c r="L185" s="12"/>
      <c r="M185" s="12"/>
      <c r="N185" s="12"/>
      <c r="O185" s="7"/>
      <c r="P185" s="7"/>
      <c r="Q185" s="7"/>
      <c r="R185" s="16" t="str">
        <f t="shared" si="27"/>
        <v/>
      </c>
      <c r="S185" s="16" t="str">
        <f t="shared" si="28"/>
        <v/>
      </c>
      <c r="T185" s="35" t="str">
        <f>IF(COUNTA(B185:G185,I185,L185:Q185)=0,"",IF(NOT(COUNTIFS(Intervencoes!$A$7:$A$26,B185,Intervencoes!$B$7:$B$26,"&lt;&gt;")=1),"Rever ID intervenção",IF(OR(C185="",D185="",E185="",P185="",Q185="",COUNT(F185:G185,I185,L185:N185)&lt;&gt;6),"Faltam valores ou suporte",IF(OR(F185&lt;=0,G185&lt;0,I185&lt;0,I185&gt;1,L185&lt;0,L185&gt;J185,M185&lt;0,M185&gt;H185,N185&lt;0,N185&gt;J185-L185,N185&gt;ROUND(M185*I185,2)),"Rever limites dos custos e IVA",IF(AND(OR(M185&lt;H185,L185&gt;0,N185&lt;J185-L185,G185=0),O185=""),"Falta fundamento de IVA ou rateio",IF(COUNTIFS(Documentos!$A$7:$A$306,Q185,Documentos!$E$7:$E$306,"&lt;&gt;")&lt;&gt;1,"Falta documento de suporte","OK"))))))</f>
        <v/>
      </c>
    </row>
    <row r="186" spans="1:20" ht="34.950000000000003" customHeight="1">
      <c r="A186" s="8" t="s">
        <v>987</v>
      </c>
      <c r="B186" s="7"/>
      <c r="C186" s="7"/>
      <c r="D186" s="7"/>
      <c r="E186" s="7"/>
      <c r="F186" s="14"/>
      <c r="G186" s="12"/>
      <c r="H186" s="16" t="str">
        <f t="shared" si="24"/>
        <v/>
      </c>
      <c r="I186" s="15"/>
      <c r="J186" s="16" t="str">
        <f t="shared" si="25"/>
        <v/>
      </c>
      <c r="K186" s="16" t="str">
        <f t="shared" si="26"/>
        <v/>
      </c>
      <c r="L186" s="12"/>
      <c r="M186" s="12"/>
      <c r="N186" s="12"/>
      <c r="O186" s="7"/>
      <c r="P186" s="7"/>
      <c r="Q186" s="7"/>
      <c r="R186" s="16" t="str">
        <f t="shared" si="27"/>
        <v/>
      </c>
      <c r="S186" s="16" t="str">
        <f t="shared" si="28"/>
        <v/>
      </c>
      <c r="T186" s="35" t="str">
        <f>IF(COUNTA(B186:G186,I186,L186:Q186)=0,"",IF(NOT(COUNTIFS(Intervencoes!$A$7:$A$26,B186,Intervencoes!$B$7:$B$26,"&lt;&gt;")=1),"Rever ID intervenção",IF(OR(C186="",D186="",E186="",P186="",Q186="",COUNT(F186:G186,I186,L186:N186)&lt;&gt;6),"Faltam valores ou suporte",IF(OR(F186&lt;=0,G186&lt;0,I186&lt;0,I186&gt;1,L186&lt;0,L186&gt;J186,M186&lt;0,M186&gt;H186,N186&lt;0,N186&gt;J186-L186,N186&gt;ROUND(M186*I186,2)),"Rever limites dos custos e IVA",IF(AND(OR(M186&lt;H186,L186&gt;0,N186&lt;J186-L186,G186=0),O186=""),"Falta fundamento de IVA ou rateio",IF(COUNTIFS(Documentos!$A$7:$A$306,Q186,Documentos!$E$7:$E$306,"&lt;&gt;")&lt;&gt;1,"Falta documento de suporte","OK"))))))</f>
        <v/>
      </c>
    </row>
    <row r="187" spans="1:20" ht="34.950000000000003" customHeight="1">
      <c r="A187" s="8" t="s">
        <v>988</v>
      </c>
      <c r="B187" s="7"/>
      <c r="C187" s="7"/>
      <c r="D187" s="7"/>
      <c r="E187" s="7"/>
      <c r="F187" s="14"/>
      <c r="G187" s="12"/>
      <c r="H187" s="16" t="str">
        <f t="shared" si="24"/>
        <v/>
      </c>
      <c r="I187" s="15"/>
      <c r="J187" s="16" t="str">
        <f t="shared" si="25"/>
        <v/>
      </c>
      <c r="K187" s="16" t="str">
        <f t="shared" si="26"/>
        <v/>
      </c>
      <c r="L187" s="12"/>
      <c r="M187" s="12"/>
      <c r="N187" s="12"/>
      <c r="O187" s="7"/>
      <c r="P187" s="7"/>
      <c r="Q187" s="7"/>
      <c r="R187" s="16" t="str">
        <f t="shared" si="27"/>
        <v/>
      </c>
      <c r="S187" s="16" t="str">
        <f t="shared" si="28"/>
        <v/>
      </c>
      <c r="T187" s="35" t="str">
        <f>IF(COUNTA(B187:G187,I187,L187:Q187)=0,"",IF(NOT(COUNTIFS(Intervencoes!$A$7:$A$26,B187,Intervencoes!$B$7:$B$26,"&lt;&gt;")=1),"Rever ID intervenção",IF(OR(C187="",D187="",E187="",P187="",Q187="",COUNT(F187:G187,I187,L187:N187)&lt;&gt;6),"Faltam valores ou suporte",IF(OR(F187&lt;=0,G187&lt;0,I187&lt;0,I187&gt;1,L187&lt;0,L187&gt;J187,M187&lt;0,M187&gt;H187,N187&lt;0,N187&gt;J187-L187,N187&gt;ROUND(M187*I187,2)),"Rever limites dos custos e IVA",IF(AND(OR(M187&lt;H187,L187&gt;0,N187&lt;J187-L187,G187=0),O187=""),"Falta fundamento de IVA ou rateio",IF(COUNTIFS(Documentos!$A$7:$A$306,Q187,Documentos!$E$7:$E$306,"&lt;&gt;")&lt;&gt;1,"Falta documento de suporte","OK"))))))</f>
        <v/>
      </c>
    </row>
    <row r="188" spans="1:20" ht="34.950000000000003" customHeight="1">
      <c r="A188" s="8" t="s">
        <v>989</v>
      </c>
      <c r="B188" s="7"/>
      <c r="C188" s="7"/>
      <c r="D188" s="7"/>
      <c r="E188" s="7"/>
      <c r="F188" s="14"/>
      <c r="G188" s="12"/>
      <c r="H188" s="16" t="str">
        <f t="shared" si="24"/>
        <v/>
      </c>
      <c r="I188" s="15"/>
      <c r="J188" s="16" t="str">
        <f t="shared" si="25"/>
        <v/>
      </c>
      <c r="K188" s="16" t="str">
        <f t="shared" si="26"/>
        <v/>
      </c>
      <c r="L188" s="12"/>
      <c r="M188" s="12"/>
      <c r="N188" s="12"/>
      <c r="O188" s="7"/>
      <c r="P188" s="7"/>
      <c r="Q188" s="7"/>
      <c r="R188" s="16" t="str">
        <f t="shared" si="27"/>
        <v/>
      </c>
      <c r="S188" s="16" t="str">
        <f t="shared" si="28"/>
        <v/>
      </c>
      <c r="T188" s="35" t="str">
        <f>IF(COUNTA(B188:G188,I188,L188:Q188)=0,"",IF(NOT(COUNTIFS(Intervencoes!$A$7:$A$26,B188,Intervencoes!$B$7:$B$26,"&lt;&gt;")=1),"Rever ID intervenção",IF(OR(C188="",D188="",E188="",P188="",Q188="",COUNT(F188:G188,I188,L188:N188)&lt;&gt;6),"Faltam valores ou suporte",IF(OR(F188&lt;=0,G188&lt;0,I188&lt;0,I188&gt;1,L188&lt;0,L188&gt;J188,M188&lt;0,M188&gt;H188,N188&lt;0,N188&gt;J188-L188,N188&gt;ROUND(M188*I188,2)),"Rever limites dos custos e IVA",IF(AND(OR(M188&lt;H188,L188&gt;0,N188&lt;J188-L188,G188=0),O188=""),"Falta fundamento de IVA ou rateio",IF(COUNTIFS(Documentos!$A$7:$A$306,Q188,Documentos!$E$7:$E$306,"&lt;&gt;")&lt;&gt;1,"Falta documento de suporte","OK"))))))</f>
        <v/>
      </c>
    </row>
    <row r="189" spans="1:20" ht="34.950000000000003" customHeight="1">
      <c r="A189" s="8" t="s">
        <v>990</v>
      </c>
      <c r="B189" s="7"/>
      <c r="C189" s="7"/>
      <c r="D189" s="7"/>
      <c r="E189" s="7"/>
      <c r="F189" s="14"/>
      <c r="G189" s="12"/>
      <c r="H189" s="16" t="str">
        <f t="shared" si="24"/>
        <v/>
      </c>
      <c r="I189" s="15"/>
      <c r="J189" s="16" t="str">
        <f t="shared" si="25"/>
        <v/>
      </c>
      <c r="K189" s="16" t="str">
        <f t="shared" si="26"/>
        <v/>
      </c>
      <c r="L189" s="12"/>
      <c r="M189" s="12"/>
      <c r="N189" s="12"/>
      <c r="O189" s="7"/>
      <c r="P189" s="7"/>
      <c r="Q189" s="7"/>
      <c r="R189" s="16" t="str">
        <f t="shared" si="27"/>
        <v/>
      </c>
      <c r="S189" s="16" t="str">
        <f t="shared" si="28"/>
        <v/>
      </c>
      <c r="T189" s="35" t="str">
        <f>IF(COUNTA(B189:G189,I189,L189:Q189)=0,"",IF(NOT(COUNTIFS(Intervencoes!$A$7:$A$26,B189,Intervencoes!$B$7:$B$26,"&lt;&gt;")=1),"Rever ID intervenção",IF(OR(C189="",D189="",E189="",P189="",Q189="",COUNT(F189:G189,I189,L189:N189)&lt;&gt;6),"Faltam valores ou suporte",IF(OR(F189&lt;=0,G189&lt;0,I189&lt;0,I189&gt;1,L189&lt;0,L189&gt;J189,M189&lt;0,M189&gt;H189,N189&lt;0,N189&gt;J189-L189,N189&gt;ROUND(M189*I189,2)),"Rever limites dos custos e IVA",IF(AND(OR(M189&lt;H189,L189&gt;0,N189&lt;J189-L189,G189=0),O189=""),"Falta fundamento de IVA ou rateio",IF(COUNTIFS(Documentos!$A$7:$A$306,Q189,Documentos!$E$7:$E$306,"&lt;&gt;")&lt;&gt;1,"Falta documento de suporte","OK"))))))</f>
        <v/>
      </c>
    </row>
    <row r="190" spans="1:20" ht="34.950000000000003" customHeight="1">
      <c r="A190" s="8" t="s">
        <v>991</v>
      </c>
      <c r="B190" s="7"/>
      <c r="C190" s="7"/>
      <c r="D190" s="7"/>
      <c r="E190" s="7"/>
      <c r="F190" s="14"/>
      <c r="G190" s="12"/>
      <c r="H190" s="16" t="str">
        <f t="shared" si="24"/>
        <v/>
      </c>
      <c r="I190" s="15"/>
      <c r="J190" s="16" t="str">
        <f t="shared" si="25"/>
        <v/>
      </c>
      <c r="K190" s="16" t="str">
        <f t="shared" si="26"/>
        <v/>
      </c>
      <c r="L190" s="12"/>
      <c r="M190" s="12"/>
      <c r="N190" s="12"/>
      <c r="O190" s="7"/>
      <c r="P190" s="7"/>
      <c r="Q190" s="7"/>
      <c r="R190" s="16" t="str">
        <f t="shared" si="27"/>
        <v/>
      </c>
      <c r="S190" s="16" t="str">
        <f t="shared" si="28"/>
        <v/>
      </c>
      <c r="T190" s="35" t="str">
        <f>IF(COUNTA(B190:G190,I190,L190:Q190)=0,"",IF(NOT(COUNTIFS(Intervencoes!$A$7:$A$26,B190,Intervencoes!$B$7:$B$26,"&lt;&gt;")=1),"Rever ID intervenção",IF(OR(C190="",D190="",E190="",P190="",Q190="",COUNT(F190:G190,I190,L190:N190)&lt;&gt;6),"Faltam valores ou suporte",IF(OR(F190&lt;=0,G190&lt;0,I190&lt;0,I190&gt;1,L190&lt;0,L190&gt;J190,M190&lt;0,M190&gt;H190,N190&lt;0,N190&gt;J190-L190,N190&gt;ROUND(M190*I190,2)),"Rever limites dos custos e IVA",IF(AND(OR(M190&lt;H190,L190&gt;0,N190&lt;J190-L190,G190=0),O190=""),"Falta fundamento de IVA ou rateio",IF(COUNTIFS(Documentos!$A$7:$A$306,Q190,Documentos!$E$7:$E$306,"&lt;&gt;")&lt;&gt;1,"Falta documento de suporte","OK"))))))</f>
        <v/>
      </c>
    </row>
    <row r="191" spans="1:20" ht="34.950000000000003" customHeight="1">
      <c r="A191" s="8" t="s">
        <v>992</v>
      </c>
      <c r="B191" s="7"/>
      <c r="C191" s="7"/>
      <c r="D191" s="7"/>
      <c r="E191" s="7"/>
      <c r="F191" s="14"/>
      <c r="G191" s="12"/>
      <c r="H191" s="16" t="str">
        <f t="shared" si="24"/>
        <v/>
      </c>
      <c r="I191" s="15"/>
      <c r="J191" s="16" t="str">
        <f t="shared" si="25"/>
        <v/>
      </c>
      <c r="K191" s="16" t="str">
        <f t="shared" si="26"/>
        <v/>
      </c>
      <c r="L191" s="12"/>
      <c r="M191" s="12"/>
      <c r="N191" s="12"/>
      <c r="O191" s="7"/>
      <c r="P191" s="7"/>
      <c r="Q191" s="7"/>
      <c r="R191" s="16" t="str">
        <f t="shared" si="27"/>
        <v/>
      </c>
      <c r="S191" s="16" t="str">
        <f t="shared" si="28"/>
        <v/>
      </c>
      <c r="T191" s="35" t="str">
        <f>IF(COUNTA(B191:G191,I191,L191:Q191)=0,"",IF(NOT(COUNTIFS(Intervencoes!$A$7:$A$26,B191,Intervencoes!$B$7:$B$26,"&lt;&gt;")=1),"Rever ID intervenção",IF(OR(C191="",D191="",E191="",P191="",Q191="",COUNT(F191:G191,I191,L191:N191)&lt;&gt;6),"Faltam valores ou suporte",IF(OR(F191&lt;=0,G191&lt;0,I191&lt;0,I191&gt;1,L191&lt;0,L191&gt;J191,M191&lt;0,M191&gt;H191,N191&lt;0,N191&gt;J191-L191,N191&gt;ROUND(M191*I191,2)),"Rever limites dos custos e IVA",IF(AND(OR(M191&lt;H191,L191&gt;0,N191&lt;J191-L191,G191=0),O191=""),"Falta fundamento de IVA ou rateio",IF(COUNTIFS(Documentos!$A$7:$A$306,Q191,Documentos!$E$7:$E$306,"&lt;&gt;")&lt;&gt;1,"Falta documento de suporte","OK"))))))</f>
        <v/>
      </c>
    </row>
    <row r="192" spans="1:20" ht="34.950000000000003" customHeight="1">
      <c r="A192" s="8" t="s">
        <v>993</v>
      </c>
      <c r="B192" s="7"/>
      <c r="C192" s="7"/>
      <c r="D192" s="7"/>
      <c r="E192" s="7"/>
      <c r="F192" s="14"/>
      <c r="G192" s="12"/>
      <c r="H192" s="16" t="str">
        <f t="shared" si="24"/>
        <v/>
      </c>
      <c r="I192" s="15"/>
      <c r="J192" s="16" t="str">
        <f t="shared" si="25"/>
        <v/>
      </c>
      <c r="K192" s="16" t="str">
        <f t="shared" si="26"/>
        <v/>
      </c>
      <c r="L192" s="12"/>
      <c r="M192" s="12"/>
      <c r="N192" s="12"/>
      <c r="O192" s="7"/>
      <c r="P192" s="7"/>
      <c r="Q192" s="7"/>
      <c r="R192" s="16" t="str">
        <f t="shared" si="27"/>
        <v/>
      </c>
      <c r="S192" s="16" t="str">
        <f t="shared" si="28"/>
        <v/>
      </c>
      <c r="T192" s="35" t="str">
        <f>IF(COUNTA(B192:G192,I192,L192:Q192)=0,"",IF(NOT(COUNTIFS(Intervencoes!$A$7:$A$26,B192,Intervencoes!$B$7:$B$26,"&lt;&gt;")=1),"Rever ID intervenção",IF(OR(C192="",D192="",E192="",P192="",Q192="",COUNT(F192:G192,I192,L192:N192)&lt;&gt;6),"Faltam valores ou suporte",IF(OR(F192&lt;=0,G192&lt;0,I192&lt;0,I192&gt;1,L192&lt;0,L192&gt;J192,M192&lt;0,M192&gt;H192,N192&lt;0,N192&gt;J192-L192,N192&gt;ROUND(M192*I192,2)),"Rever limites dos custos e IVA",IF(AND(OR(M192&lt;H192,L192&gt;0,N192&lt;J192-L192,G192=0),O192=""),"Falta fundamento de IVA ou rateio",IF(COUNTIFS(Documentos!$A$7:$A$306,Q192,Documentos!$E$7:$E$306,"&lt;&gt;")&lt;&gt;1,"Falta documento de suporte","OK"))))))</f>
        <v/>
      </c>
    </row>
    <row r="193" spans="1:20" ht="34.950000000000003" customHeight="1">
      <c r="A193" s="8" t="s">
        <v>994</v>
      </c>
      <c r="B193" s="7"/>
      <c r="C193" s="7"/>
      <c r="D193" s="7"/>
      <c r="E193" s="7"/>
      <c r="F193" s="14"/>
      <c r="G193" s="12"/>
      <c r="H193" s="16" t="str">
        <f t="shared" si="24"/>
        <v/>
      </c>
      <c r="I193" s="15"/>
      <c r="J193" s="16" t="str">
        <f t="shared" si="25"/>
        <v/>
      </c>
      <c r="K193" s="16" t="str">
        <f t="shared" si="26"/>
        <v/>
      </c>
      <c r="L193" s="12"/>
      <c r="M193" s="12"/>
      <c r="N193" s="12"/>
      <c r="O193" s="7"/>
      <c r="P193" s="7"/>
      <c r="Q193" s="7"/>
      <c r="R193" s="16" t="str">
        <f t="shared" si="27"/>
        <v/>
      </c>
      <c r="S193" s="16" t="str">
        <f t="shared" si="28"/>
        <v/>
      </c>
      <c r="T193" s="35" t="str">
        <f>IF(COUNTA(B193:G193,I193,L193:Q193)=0,"",IF(NOT(COUNTIFS(Intervencoes!$A$7:$A$26,B193,Intervencoes!$B$7:$B$26,"&lt;&gt;")=1),"Rever ID intervenção",IF(OR(C193="",D193="",E193="",P193="",Q193="",COUNT(F193:G193,I193,L193:N193)&lt;&gt;6),"Faltam valores ou suporte",IF(OR(F193&lt;=0,G193&lt;0,I193&lt;0,I193&gt;1,L193&lt;0,L193&gt;J193,M193&lt;0,M193&gt;H193,N193&lt;0,N193&gt;J193-L193,N193&gt;ROUND(M193*I193,2)),"Rever limites dos custos e IVA",IF(AND(OR(M193&lt;H193,L193&gt;0,N193&lt;J193-L193,G193=0),O193=""),"Falta fundamento de IVA ou rateio",IF(COUNTIFS(Documentos!$A$7:$A$306,Q193,Documentos!$E$7:$E$306,"&lt;&gt;")&lt;&gt;1,"Falta documento de suporte","OK"))))))</f>
        <v/>
      </c>
    </row>
    <row r="194" spans="1:20" ht="34.950000000000003" customHeight="1">
      <c r="A194" s="8" t="s">
        <v>995</v>
      </c>
      <c r="B194" s="7"/>
      <c r="C194" s="7"/>
      <c r="D194" s="7"/>
      <c r="E194" s="7"/>
      <c r="F194" s="14"/>
      <c r="G194" s="12"/>
      <c r="H194" s="16" t="str">
        <f t="shared" si="24"/>
        <v/>
      </c>
      <c r="I194" s="15"/>
      <c r="J194" s="16" t="str">
        <f t="shared" si="25"/>
        <v/>
      </c>
      <c r="K194" s="16" t="str">
        <f t="shared" si="26"/>
        <v/>
      </c>
      <c r="L194" s="12"/>
      <c r="M194" s="12"/>
      <c r="N194" s="12"/>
      <c r="O194" s="7"/>
      <c r="P194" s="7"/>
      <c r="Q194" s="7"/>
      <c r="R194" s="16" t="str">
        <f t="shared" si="27"/>
        <v/>
      </c>
      <c r="S194" s="16" t="str">
        <f t="shared" si="28"/>
        <v/>
      </c>
      <c r="T194" s="35" t="str">
        <f>IF(COUNTA(B194:G194,I194,L194:Q194)=0,"",IF(NOT(COUNTIFS(Intervencoes!$A$7:$A$26,B194,Intervencoes!$B$7:$B$26,"&lt;&gt;")=1),"Rever ID intervenção",IF(OR(C194="",D194="",E194="",P194="",Q194="",COUNT(F194:G194,I194,L194:N194)&lt;&gt;6),"Faltam valores ou suporte",IF(OR(F194&lt;=0,G194&lt;0,I194&lt;0,I194&gt;1,L194&lt;0,L194&gt;J194,M194&lt;0,M194&gt;H194,N194&lt;0,N194&gt;J194-L194,N194&gt;ROUND(M194*I194,2)),"Rever limites dos custos e IVA",IF(AND(OR(M194&lt;H194,L194&gt;0,N194&lt;J194-L194,G194=0),O194=""),"Falta fundamento de IVA ou rateio",IF(COUNTIFS(Documentos!$A$7:$A$306,Q194,Documentos!$E$7:$E$306,"&lt;&gt;")&lt;&gt;1,"Falta documento de suporte","OK"))))))</f>
        <v/>
      </c>
    </row>
    <row r="195" spans="1:20" ht="34.950000000000003" customHeight="1">
      <c r="A195" s="8" t="s">
        <v>996</v>
      </c>
      <c r="B195" s="7"/>
      <c r="C195" s="7"/>
      <c r="D195" s="7"/>
      <c r="E195" s="7"/>
      <c r="F195" s="14"/>
      <c r="G195" s="12"/>
      <c r="H195" s="16" t="str">
        <f t="shared" si="24"/>
        <v/>
      </c>
      <c r="I195" s="15"/>
      <c r="J195" s="16" t="str">
        <f t="shared" si="25"/>
        <v/>
      </c>
      <c r="K195" s="16" t="str">
        <f t="shared" si="26"/>
        <v/>
      </c>
      <c r="L195" s="12"/>
      <c r="M195" s="12"/>
      <c r="N195" s="12"/>
      <c r="O195" s="7"/>
      <c r="P195" s="7"/>
      <c r="Q195" s="7"/>
      <c r="R195" s="16" t="str">
        <f t="shared" si="27"/>
        <v/>
      </c>
      <c r="S195" s="16" t="str">
        <f t="shared" si="28"/>
        <v/>
      </c>
      <c r="T195" s="35" t="str">
        <f>IF(COUNTA(B195:G195,I195,L195:Q195)=0,"",IF(NOT(COUNTIFS(Intervencoes!$A$7:$A$26,B195,Intervencoes!$B$7:$B$26,"&lt;&gt;")=1),"Rever ID intervenção",IF(OR(C195="",D195="",E195="",P195="",Q195="",COUNT(F195:G195,I195,L195:N195)&lt;&gt;6),"Faltam valores ou suporte",IF(OR(F195&lt;=0,G195&lt;0,I195&lt;0,I195&gt;1,L195&lt;0,L195&gt;J195,M195&lt;0,M195&gt;H195,N195&lt;0,N195&gt;J195-L195,N195&gt;ROUND(M195*I195,2)),"Rever limites dos custos e IVA",IF(AND(OR(M195&lt;H195,L195&gt;0,N195&lt;J195-L195,G195=0),O195=""),"Falta fundamento de IVA ou rateio",IF(COUNTIFS(Documentos!$A$7:$A$306,Q195,Documentos!$E$7:$E$306,"&lt;&gt;")&lt;&gt;1,"Falta documento de suporte","OK"))))))</f>
        <v/>
      </c>
    </row>
    <row r="196" spans="1:20" ht="34.950000000000003" customHeight="1">
      <c r="A196" s="8" t="s">
        <v>997</v>
      </c>
      <c r="B196" s="7"/>
      <c r="C196" s="7"/>
      <c r="D196" s="7"/>
      <c r="E196" s="7"/>
      <c r="F196" s="14"/>
      <c r="G196" s="12"/>
      <c r="H196" s="16" t="str">
        <f t="shared" si="24"/>
        <v/>
      </c>
      <c r="I196" s="15"/>
      <c r="J196" s="16" t="str">
        <f t="shared" si="25"/>
        <v/>
      </c>
      <c r="K196" s="16" t="str">
        <f t="shared" si="26"/>
        <v/>
      </c>
      <c r="L196" s="12"/>
      <c r="M196" s="12"/>
      <c r="N196" s="12"/>
      <c r="O196" s="7"/>
      <c r="P196" s="7"/>
      <c r="Q196" s="7"/>
      <c r="R196" s="16" t="str">
        <f t="shared" si="27"/>
        <v/>
      </c>
      <c r="S196" s="16" t="str">
        <f t="shared" si="28"/>
        <v/>
      </c>
      <c r="T196" s="35" t="str">
        <f>IF(COUNTA(B196:G196,I196,L196:Q196)=0,"",IF(NOT(COUNTIFS(Intervencoes!$A$7:$A$26,B196,Intervencoes!$B$7:$B$26,"&lt;&gt;")=1),"Rever ID intervenção",IF(OR(C196="",D196="",E196="",P196="",Q196="",COUNT(F196:G196,I196,L196:N196)&lt;&gt;6),"Faltam valores ou suporte",IF(OR(F196&lt;=0,G196&lt;0,I196&lt;0,I196&gt;1,L196&lt;0,L196&gt;J196,M196&lt;0,M196&gt;H196,N196&lt;0,N196&gt;J196-L196,N196&gt;ROUND(M196*I196,2)),"Rever limites dos custos e IVA",IF(AND(OR(M196&lt;H196,L196&gt;0,N196&lt;J196-L196,G196=0),O196=""),"Falta fundamento de IVA ou rateio",IF(COUNTIFS(Documentos!$A$7:$A$306,Q196,Documentos!$E$7:$E$306,"&lt;&gt;")&lt;&gt;1,"Falta documento de suporte","OK"))))))</f>
        <v/>
      </c>
    </row>
    <row r="197" spans="1:20" ht="34.950000000000003" customHeight="1">
      <c r="A197" s="8" t="s">
        <v>998</v>
      </c>
      <c r="B197" s="7"/>
      <c r="C197" s="7"/>
      <c r="D197" s="7"/>
      <c r="E197" s="7"/>
      <c r="F197" s="14"/>
      <c r="G197" s="12"/>
      <c r="H197" s="16" t="str">
        <f t="shared" si="24"/>
        <v/>
      </c>
      <c r="I197" s="15"/>
      <c r="J197" s="16" t="str">
        <f t="shared" si="25"/>
        <v/>
      </c>
      <c r="K197" s="16" t="str">
        <f t="shared" si="26"/>
        <v/>
      </c>
      <c r="L197" s="12"/>
      <c r="M197" s="12"/>
      <c r="N197" s="12"/>
      <c r="O197" s="7"/>
      <c r="P197" s="7"/>
      <c r="Q197" s="7"/>
      <c r="R197" s="16" t="str">
        <f t="shared" si="27"/>
        <v/>
      </c>
      <c r="S197" s="16" t="str">
        <f t="shared" si="28"/>
        <v/>
      </c>
      <c r="T197" s="35" t="str">
        <f>IF(COUNTA(B197:G197,I197,L197:Q197)=0,"",IF(NOT(COUNTIFS(Intervencoes!$A$7:$A$26,B197,Intervencoes!$B$7:$B$26,"&lt;&gt;")=1),"Rever ID intervenção",IF(OR(C197="",D197="",E197="",P197="",Q197="",COUNT(F197:G197,I197,L197:N197)&lt;&gt;6),"Faltam valores ou suporte",IF(OR(F197&lt;=0,G197&lt;0,I197&lt;0,I197&gt;1,L197&lt;0,L197&gt;J197,M197&lt;0,M197&gt;H197,N197&lt;0,N197&gt;J197-L197,N197&gt;ROUND(M197*I197,2)),"Rever limites dos custos e IVA",IF(AND(OR(M197&lt;H197,L197&gt;0,N197&lt;J197-L197,G197=0),O197=""),"Falta fundamento de IVA ou rateio",IF(COUNTIFS(Documentos!$A$7:$A$306,Q197,Documentos!$E$7:$E$306,"&lt;&gt;")&lt;&gt;1,"Falta documento de suporte","OK"))))))</f>
        <v/>
      </c>
    </row>
    <row r="198" spans="1:20" ht="34.950000000000003" customHeight="1">
      <c r="A198" s="8" t="s">
        <v>999</v>
      </c>
      <c r="B198" s="7"/>
      <c r="C198" s="7"/>
      <c r="D198" s="7"/>
      <c r="E198" s="7"/>
      <c r="F198" s="14"/>
      <c r="G198" s="12"/>
      <c r="H198" s="16" t="str">
        <f t="shared" si="24"/>
        <v/>
      </c>
      <c r="I198" s="15"/>
      <c r="J198" s="16" t="str">
        <f t="shared" si="25"/>
        <v/>
      </c>
      <c r="K198" s="16" t="str">
        <f t="shared" si="26"/>
        <v/>
      </c>
      <c r="L198" s="12"/>
      <c r="M198" s="12"/>
      <c r="N198" s="12"/>
      <c r="O198" s="7"/>
      <c r="P198" s="7"/>
      <c r="Q198" s="7"/>
      <c r="R198" s="16" t="str">
        <f t="shared" si="27"/>
        <v/>
      </c>
      <c r="S198" s="16" t="str">
        <f t="shared" si="28"/>
        <v/>
      </c>
      <c r="T198" s="35" t="str">
        <f>IF(COUNTA(B198:G198,I198,L198:Q198)=0,"",IF(NOT(COUNTIFS(Intervencoes!$A$7:$A$26,B198,Intervencoes!$B$7:$B$26,"&lt;&gt;")=1),"Rever ID intervenção",IF(OR(C198="",D198="",E198="",P198="",Q198="",COUNT(F198:G198,I198,L198:N198)&lt;&gt;6),"Faltam valores ou suporte",IF(OR(F198&lt;=0,G198&lt;0,I198&lt;0,I198&gt;1,L198&lt;0,L198&gt;J198,M198&lt;0,M198&gt;H198,N198&lt;0,N198&gt;J198-L198,N198&gt;ROUND(M198*I198,2)),"Rever limites dos custos e IVA",IF(AND(OR(M198&lt;H198,L198&gt;0,N198&lt;J198-L198,G198=0),O198=""),"Falta fundamento de IVA ou rateio",IF(COUNTIFS(Documentos!$A$7:$A$306,Q198,Documentos!$E$7:$E$306,"&lt;&gt;")&lt;&gt;1,"Falta documento de suporte","OK"))))))</f>
        <v/>
      </c>
    </row>
    <row r="199" spans="1:20" ht="34.950000000000003" customHeight="1">
      <c r="A199" s="8" t="s">
        <v>1000</v>
      </c>
      <c r="B199" s="7"/>
      <c r="C199" s="7"/>
      <c r="D199" s="7"/>
      <c r="E199" s="7"/>
      <c r="F199" s="14"/>
      <c r="G199" s="12"/>
      <c r="H199" s="16" t="str">
        <f t="shared" si="24"/>
        <v/>
      </c>
      <c r="I199" s="15"/>
      <c r="J199" s="16" t="str">
        <f t="shared" si="25"/>
        <v/>
      </c>
      <c r="K199" s="16" t="str">
        <f t="shared" si="26"/>
        <v/>
      </c>
      <c r="L199" s="12"/>
      <c r="M199" s="12"/>
      <c r="N199" s="12"/>
      <c r="O199" s="7"/>
      <c r="P199" s="7"/>
      <c r="Q199" s="7"/>
      <c r="R199" s="16" t="str">
        <f t="shared" si="27"/>
        <v/>
      </c>
      <c r="S199" s="16" t="str">
        <f t="shared" si="28"/>
        <v/>
      </c>
      <c r="T199" s="35" t="str">
        <f>IF(COUNTA(B199:G199,I199,L199:Q199)=0,"",IF(NOT(COUNTIFS(Intervencoes!$A$7:$A$26,B199,Intervencoes!$B$7:$B$26,"&lt;&gt;")=1),"Rever ID intervenção",IF(OR(C199="",D199="",E199="",P199="",Q199="",COUNT(F199:G199,I199,L199:N199)&lt;&gt;6),"Faltam valores ou suporte",IF(OR(F199&lt;=0,G199&lt;0,I199&lt;0,I199&gt;1,L199&lt;0,L199&gt;J199,M199&lt;0,M199&gt;H199,N199&lt;0,N199&gt;J199-L199,N199&gt;ROUND(M199*I199,2)),"Rever limites dos custos e IVA",IF(AND(OR(M199&lt;H199,L199&gt;0,N199&lt;J199-L199,G199=0),O199=""),"Falta fundamento de IVA ou rateio",IF(COUNTIFS(Documentos!$A$7:$A$306,Q199,Documentos!$E$7:$E$306,"&lt;&gt;")&lt;&gt;1,"Falta documento de suporte","OK"))))))</f>
        <v/>
      </c>
    </row>
    <row r="200" spans="1:20" ht="34.950000000000003" customHeight="1">
      <c r="A200" s="8" t="s">
        <v>1001</v>
      </c>
      <c r="B200" s="7"/>
      <c r="C200" s="7"/>
      <c r="D200" s="7"/>
      <c r="E200" s="7"/>
      <c r="F200" s="14"/>
      <c r="G200" s="12"/>
      <c r="H200" s="16" t="str">
        <f t="shared" si="24"/>
        <v/>
      </c>
      <c r="I200" s="15"/>
      <c r="J200" s="16" t="str">
        <f t="shared" si="25"/>
        <v/>
      </c>
      <c r="K200" s="16" t="str">
        <f t="shared" si="26"/>
        <v/>
      </c>
      <c r="L200" s="12"/>
      <c r="M200" s="12"/>
      <c r="N200" s="12"/>
      <c r="O200" s="7"/>
      <c r="P200" s="7"/>
      <c r="Q200" s="7"/>
      <c r="R200" s="16" t="str">
        <f t="shared" si="27"/>
        <v/>
      </c>
      <c r="S200" s="16" t="str">
        <f t="shared" si="28"/>
        <v/>
      </c>
      <c r="T200" s="35" t="str">
        <f>IF(COUNTA(B200:G200,I200,L200:Q200)=0,"",IF(NOT(COUNTIFS(Intervencoes!$A$7:$A$26,B200,Intervencoes!$B$7:$B$26,"&lt;&gt;")=1),"Rever ID intervenção",IF(OR(C200="",D200="",E200="",P200="",Q200="",COUNT(F200:G200,I200,L200:N200)&lt;&gt;6),"Faltam valores ou suporte",IF(OR(F200&lt;=0,G200&lt;0,I200&lt;0,I200&gt;1,L200&lt;0,L200&gt;J200,M200&lt;0,M200&gt;H200,N200&lt;0,N200&gt;J200-L200,N200&gt;ROUND(M200*I200,2)),"Rever limites dos custos e IVA",IF(AND(OR(M200&lt;H200,L200&gt;0,N200&lt;J200-L200,G200=0),O200=""),"Falta fundamento de IVA ou rateio",IF(COUNTIFS(Documentos!$A$7:$A$306,Q200,Documentos!$E$7:$E$306,"&lt;&gt;")&lt;&gt;1,"Falta documento de suporte","OK"))))))</f>
        <v/>
      </c>
    </row>
    <row r="201" spans="1:20" ht="34.950000000000003" customHeight="1">
      <c r="A201" s="8" t="s">
        <v>1002</v>
      </c>
      <c r="B201" s="7"/>
      <c r="C201" s="7"/>
      <c r="D201" s="7"/>
      <c r="E201" s="7"/>
      <c r="F201" s="14"/>
      <c r="G201" s="12"/>
      <c r="H201" s="16" t="str">
        <f t="shared" si="24"/>
        <v/>
      </c>
      <c r="I201" s="15"/>
      <c r="J201" s="16" t="str">
        <f t="shared" si="25"/>
        <v/>
      </c>
      <c r="K201" s="16" t="str">
        <f t="shared" si="26"/>
        <v/>
      </c>
      <c r="L201" s="12"/>
      <c r="M201" s="12"/>
      <c r="N201" s="12"/>
      <c r="O201" s="7"/>
      <c r="P201" s="7"/>
      <c r="Q201" s="7"/>
      <c r="R201" s="16" t="str">
        <f t="shared" si="27"/>
        <v/>
      </c>
      <c r="S201" s="16" t="str">
        <f t="shared" si="28"/>
        <v/>
      </c>
      <c r="T201" s="35" t="str">
        <f>IF(COUNTA(B201:G201,I201,L201:Q201)=0,"",IF(NOT(COUNTIFS(Intervencoes!$A$7:$A$26,B201,Intervencoes!$B$7:$B$26,"&lt;&gt;")=1),"Rever ID intervenção",IF(OR(C201="",D201="",E201="",P201="",Q201="",COUNT(F201:G201,I201,L201:N201)&lt;&gt;6),"Faltam valores ou suporte",IF(OR(F201&lt;=0,G201&lt;0,I201&lt;0,I201&gt;1,L201&lt;0,L201&gt;J201,M201&lt;0,M201&gt;H201,N201&lt;0,N201&gt;J201-L201,N201&gt;ROUND(M201*I201,2)),"Rever limites dos custos e IVA",IF(AND(OR(M201&lt;H201,L201&gt;0,N201&lt;J201-L201,G201=0),O201=""),"Falta fundamento de IVA ou rateio",IF(COUNTIFS(Documentos!$A$7:$A$306,Q201,Documentos!$E$7:$E$306,"&lt;&gt;")&lt;&gt;1,"Falta documento de suporte","OK"))))))</f>
        <v/>
      </c>
    </row>
    <row r="202" spans="1:20" ht="34.950000000000003" customHeight="1">
      <c r="A202" s="8" t="s">
        <v>1003</v>
      </c>
      <c r="B202" s="7"/>
      <c r="C202" s="7"/>
      <c r="D202" s="7"/>
      <c r="E202" s="7"/>
      <c r="F202" s="14"/>
      <c r="G202" s="12"/>
      <c r="H202" s="16" t="str">
        <f t="shared" si="24"/>
        <v/>
      </c>
      <c r="I202" s="15"/>
      <c r="J202" s="16" t="str">
        <f t="shared" si="25"/>
        <v/>
      </c>
      <c r="K202" s="16" t="str">
        <f t="shared" si="26"/>
        <v/>
      </c>
      <c r="L202" s="12"/>
      <c r="M202" s="12"/>
      <c r="N202" s="12"/>
      <c r="O202" s="7"/>
      <c r="P202" s="7"/>
      <c r="Q202" s="7"/>
      <c r="R202" s="16" t="str">
        <f t="shared" si="27"/>
        <v/>
      </c>
      <c r="S202" s="16" t="str">
        <f t="shared" si="28"/>
        <v/>
      </c>
      <c r="T202" s="35" t="str">
        <f>IF(COUNTA(B202:G202,I202,L202:Q202)=0,"",IF(NOT(COUNTIFS(Intervencoes!$A$7:$A$26,B202,Intervencoes!$B$7:$B$26,"&lt;&gt;")=1),"Rever ID intervenção",IF(OR(C202="",D202="",E202="",P202="",Q202="",COUNT(F202:G202,I202,L202:N202)&lt;&gt;6),"Faltam valores ou suporte",IF(OR(F202&lt;=0,G202&lt;0,I202&lt;0,I202&gt;1,L202&lt;0,L202&gt;J202,M202&lt;0,M202&gt;H202,N202&lt;0,N202&gt;J202-L202,N202&gt;ROUND(M202*I202,2)),"Rever limites dos custos e IVA",IF(AND(OR(M202&lt;H202,L202&gt;0,N202&lt;J202-L202,G202=0),O202=""),"Falta fundamento de IVA ou rateio",IF(COUNTIFS(Documentos!$A$7:$A$306,Q202,Documentos!$E$7:$E$306,"&lt;&gt;")&lt;&gt;1,"Falta documento de suporte","OK"))))))</f>
        <v/>
      </c>
    </row>
    <row r="203" spans="1:20" ht="34.950000000000003" customHeight="1">
      <c r="A203" s="8" t="s">
        <v>1004</v>
      </c>
      <c r="B203" s="7"/>
      <c r="C203" s="7"/>
      <c r="D203" s="7"/>
      <c r="E203" s="7"/>
      <c r="F203" s="14"/>
      <c r="G203" s="12"/>
      <c r="H203" s="16" t="str">
        <f t="shared" si="24"/>
        <v/>
      </c>
      <c r="I203" s="15"/>
      <c r="J203" s="16" t="str">
        <f t="shared" si="25"/>
        <v/>
      </c>
      <c r="K203" s="16" t="str">
        <f t="shared" si="26"/>
        <v/>
      </c>
      <c r="L203" s="12"/>
      <c r="M203" s="12"/>
      <c r="N203" s="12"/>
      <c r="O203" s="7"/>
      <c r="P203" s="7"/>
      <c r="Q203" s="7"/>
      <c r="R203" s="16" t="str">
        <f t="shared" si="27"/>
        <v/>
      </c>
      <c r="S203" s="16" t="str">
        <f t="shared" si="28"/>
        <v/>
      </c>
      <c r="T203" s="35" t="str">
        <f>IF(COUNTA(B203:G203,I203,L203:Q203)=0,"",IF(NOT(COUNTIFS(Intervencoes!$A$7:$A$26,B203,Intervencoes!$B$7:$B$26,"&lt;&gt;")=1),"Rever ID intervenção",IF(OR(C203="",D203="",E203="",P203="",Q203="",COUNT(F203:G203,I203,L203:N203)&lt;&gt;6),"Faltam valores ou suporte",IF(OR(F203&lt;=0,G203&lt;0,I203&lt;0,I203&gt;1,L203&lt;0,L203&gt;J203,M203&lt;0,M203&gt;H203,N203&lt;0,N203&gt;J203-L203,N203&gt;ROUND(M203*I203,2)),"Rever limites dos custos e IVA",IF(AND(OR(M203&lt;H203,L203&gt;0,N203&lt;J203-L203,G203=0),O203=""),"Falta fundamento de IVA ou rateio",IF(COUNTIFS(Documentos!$A$7:$A$306,Q203,Documentos!$E$7:$E$306,"&lt;&gt;")&lt;&gt;1,"Falta documento de suporte","OK"))))))</f>
        <v/>
      </c>
    </row>
    <row r="204" spans="1:20" ht="34.950000000000003" customHeight="1">
      <c r="A204" s="8" t="s">
        <v>1005</v>
      </c>
      <c r="B204" s="7"/>
      <c r="C204" s="7"/>
      <c r="D204" s="7"/>
      <c r="E204" s="7"/>
      <c r="F204" s="14"/>
      <c r="G204" s="12"/>
      <c r="H204" s="16" t="str">
        <f t="shared" si="24"/>
        <v/>
      </c>
      <c r="I204" s="15"/>
      <c r="J204" s="16" t="str">
        <f t="shared" si="25"/>
        <v/>
      </c>
      <c r="K204" s="16" t="str">
        <f t="shared" si="26"/>
        <v/>
      </c>
      <c r="L204" s="12"/>
      <c r="M204" s="12"/>
      <c r="N204" s="12"/>
      <c r="O204" s="7"/>
      <c r="P204" s="7"/>
      <c r="Q204" s="7"/>
      <c r="R204" s="16" t="str">
        <f t="shared" si="27"/>
        <v/>
      </c>
      <c r="S204" s="16" t="str">
        <f t="shared" si="28"/>
        <v/>
      </c>
      <c r="T204" s="35" t="str">
        <f>IF(COUNTA(B204:G204,I204,L204:Q204)=0,"",IF(NOT(COUNTIFS(Intervencoes!$A$7:$A$26,B204,Intervencoes!$B$7:$B$26,"&lt;&gt;")=1),"Rever ID intervenção",IF(OR(C204="",D204="",E204="",P204="",Q204="",COUNT(F204:G204,I204,L204:N204)&lt;&gt;6),"Faltam valores ou suporte",IF(OR(F204&lt;=0,G204&lt;0,I204&lt;0,I204&gt;1,L204&lt;0,L204&gt;J204,M204&lt;0,M204&gt;H204,N204&lt;0,N204&gt;J204-L204,N204&gt;ROUND(M204*I204,2)),"Rever limites dos custos e IVA",IF(AND(OR(M204&lt;H204,L204&gt;0,N204&lt;J204-L204,G204=0),O204=""),"Falta fundamento de IVA ou rateio",IF(COUNTIFS(Documentos!$A$7:$A$306,Q204,Documentos!$E$7:$E$306,"&lt;&gt;")&lt;&gt;1,"Falta documento de suporte","OK"))))))</f>
        <v/>
      </c>
    </row>
    <row r="205" spans="1:20" ht="34.950000000000003" customHeight="1">
      <c r="A205" s="8" t="s">
        <v>1006</v>
      </c>
      <c r="B205" s="7"/>
      <c r="C205" s="7"/>
      <c r="D205" s="7"/>
      <c r="E205" s="7"/>
      <c r="F205" s="14"/>
      <c r="G205" s="12"/>
      <c r="H205" s="16" t="str">
        <f t="shared" si="24"/>
        <v/>
      </c>
      <c r="I205" s="15"/>
      <c r="J205" s="16" t="str">
        <f t="shared" si="25"/>
        <v/>
      </c>
      <c r="K205" s="16" t="str">
        <f t="shared" si="26"/>
        <v/>
      </c>
      <c r="L205" s="12"/>
      <c r="M205" s="12"/>
      <c r="N205" s="12"/>
      <c r="O205" s="7"/>
      <c r="P205" s="7"/>
      <c r="Q205" s="7"/>
      <c r="R205" s="16" t="str">
        <f t="shared" si="27"/>
        <v/>
      </c>
      <c r="S205" s="16" t="str">
        <f t="shared" si="28"/>
        <v/>
      </c>
      <c r="T205" s="35" t="str">
        <f>IF(COUNTA(B205:G205,I205,L205:Q205)=0,"",IF(NOT(COUNTIFS(Intervencoes!$A$7:$A$26,B205,Intervencoes!$B$7:$B$26,"&lt;&gt;")=1),"Rever ID intervenção",IF(OR(C205="",D205="",E205="",P205="",Q205="",COUNT(F205:G205,I205,L205:N205)&lt;&gt;6),"Faltam valores ou suporte",IF(OR(F205&lt;=0,G205&lt;0,I205&lt;0,I205&gt;1,L205&lt;0,L205&gt;J205,M205&lt;0,M205&gt;H205,N205&lt;0,N205&gt;J205-L205,N205&gt;ROUND(M205*I205,2)),"Rever limites dos custos e IVA",IF(AND(OR(M205&lt;H205,L205&gt;0,N205&lt;J205-L205,G205=0),O205=""),"Falta fundamento de IVA ou rateio",IF(COUNTIFS(Documentos!$A$7:$A$306,Q205,Documentos!$E$7:$E$306,"&lt;&gt;")&lt;&gt;1,"Falta documento de suporte","OK"))))))</f>
        <v/>
      </c>
    </row>
    <row r="206" spans="1:20" ht="34.950000000000003" customHeight="1">
      <c r="A206" s="8" t="s">
        <v>1007</v>
      </c>
      <c r="B206" s="7"/>
      <c r="C206" s="7"/>
      <c r="D206" s="7"/>
      <c r="E206" s="7"/>
      <c r="F206" s="14"/>
      <c r="G206" s="12"/>
      <c r="H206" s="16" t="str">
        <f t="shared" si="24"/>
        <v/>
      </c>
      <c r="I206" s="15"/>
      <c r="J206" s="16" t="str">
        <f t="shared" si="25"/>
        <v/>
      </c>
      <c r="K206" s="16" t="str">
        <f t="shared" si="26"/>
        <v/>
      </c>
      <c r="L206" s="12"/>
      <c r="M206" s="12"/>
      <c r="N206" s="12"/>
      <c r="O206" s="7"/>
      <c r="P206" s="7"/>
      <c r="Q206" s="7"/>
      <c r="R206" s="16" t="str">
        <f t="shared" si="27"/>
        <v/>
      </c>
      <c r="S206" s="16" t="str">
        <f t="shared" si="28"/>
        <v/>
      </c>
      <c r="T206" s="35" t="str">
        <f>IF(COUNTA(B206:G206,I206,L206:Q206)=0,"",IF(NOT(COUNTIFS(Intervencoes!$A$7:$A$26,B206,Intervencoes!$B$7:$B$26,"&lt;&gt;")=1),"Rever ID intervenção",IF(OR(C206="",D206="",E206="",P206="",Q206="",COUNT(F206:G206,I206,L206:N206)&lt;&gt;6),"Faltam valores ou suporte",IF(OR(F206&lt;=0,G206&lt;0,I206&lt;0,I206&gt;1,L206&lt;0,L206&gt;J206,M206&lt;0,M206&gt;H206,N206&lt;0,N206&gt;J206-L206,N206&gt;ROUND(M206*I206,2)),"Rever limites dos custos e IVA",IF(AND(OR(M206&lt;H206,L206&gt;0,N206&lt;J206-L206,G206=0),O206=""),"Falta fundamento de IVA ou rateio",IF(COUNTIFS(Documentos!$A$7:$A$306,Q206,Documentos!$E$7:$E$306,"&lt;&gt;")&lt;&gt;1,"Falta documento de suporte","OK"))))))</f>
        <v/>
      </c>
    </row>
    <row r="207" spans="1:20" ht="34.950000000000003" customHeight="1">
      <c r="A207" s="8" t="s">
        <v>1008</v>
      </c>
      <c r="B207" s="7"/>
      <c r="C207" s="7"/>
      <c r="D207" s="7"/>
      <c r="E207" s="7"/>
      <c r="F207" s="14"/>
      <c r="G207" s="12"/>
      <c r="H207" s="16" t="str">
        <f t="shared" si="24"/>
        <v/>
      </c>
      <c r="I207" s="15"/>
      <c r="J207" s="16" t="str">
        <f t="shared" si="25"/>
        <v/>
      </c>
      <c r="K207" s="16" t="str">
        <f t="shared" si="26"/>
        <v/>
      </c>
      <c r="L207" s="12"/>
      <c r="M207" s="12"/>
      <c r="N207" s="12"/>
      <c r="O207" s="7"/>
      <c r="P207" s="7"/>
      <c r="Q207" s="7"/>
      <c r="R207" s="16" t="str">
        <f t="shared" si="27"/>
        <v/>
      </c>
      <c r="S207" s="16" t="str">
        <f t="shared" si="28"/>
        <v/>
      </c>
      <c r="T207" s="35" t="str">
        <f>IF(COUNTA(B207:G207,I207,L207:Q207)=0,"",IF(NOT(COUNTIFS(Intervencoes!$A$7:$A$26,B207,Intervencoes!$B$7:$B$26,"&lt;&gt;")=1),"Rever ID intervenção",IF(OR(C207="",D207="",E207="",P207="",Q207="",COUNT(F207:G207,I207,L207:N207)&lt;&gt;6),"Faltam valores ou suporte",IF(OR(F207&lt;=0,G207&lt;0,I207&lt;0,I207&gt;1,L207&lt;0,L207&gt;J207,M207&lt;0,M207&gt;H207,N207&lt;0,N207&gt;J207-L207,N207&gt;ROUND(M207*I207,2)),"Rever limites dos custos e IVA",IF(AND(OR(M207&lt;H207,L207&gt;0,N207&lt;J207-L207,G207=0),O207=""),"Falta fundamento de IVA ou rateio",IF(COUNTIFS(Documentos!$A$7:$A$306,Q207,Documentos!$E$7:$E$306,"&lt;&gt;")&lt;&gt;1,"Falta documento de suporte","OK"))))))</f>
        <v/>
      </c>
    </row>
    <row r="208" spans="1:20" ht="34.950000000000003" customHeight="1">
      <c r="A208" s="8" t="s">
        <v>1009</v>
      </c>
      <c r="B208" s="7"/>
      <c r="C208" s="7"/>
      <c r="D208" s="7"/>
      <c r="E208" s="7"/>
      <c r="F208" s="14"/>
      <c r="G208" s="12"/>
      <c r="H208" s="16" t="str">
        <f t="shared" si="24"/>
        <v/>
      </c>
      <c r="I208" s="15"/>
      <c r="J208" s="16" t="str">
        <f t="shared" si="25"/>
        <v/>
      </c>
      <c r="K208" s="16" t="str">
        <f t="shared" si="26"/>
        <v/>
      </c>
      <c r="L208" s="12"/>
      <c r="M208" s="12"/>
      <c r="N208" s="12"/>
      <c r="O208" s="7"/>
      <c r="P208" s="7"/>
      <c r="Q208" s="7"/>
      <c r="R208" s="16" t="str">
        <f t="shared" si="27"/>
        <v/>
      </c>
      <c r="S208" s="16" t="str">
        <f t="shared" si="28"/>
        <v/>
      </c>
      <c r="T208" s="35" t="str">
        <f>IF(COUNTA(B208:G208,I208,L208:Q208)=0,"",IF(NOT(COUNTIFS(Intervencoes!$A$7:$A$26,B208,Intervencoes!$B$7:$B$26,"&lt;&gt;")=1),"Rever ID intervenção",IF(OR(C208="",D208="",E208="",P208="",Q208="",COUNT(F208:G208,I208,L208:N208)&lt;&gt;6),"Faltam valores ou suporte",IF(OR(F208&lt;=0,G208&lt;0,I208&lt;0,I208&gt;1,L208&lt;0,L208&gt;J208,M208&lt;0,M208&gt;H208,N208&lt;0,N208&gt;J208-L208,N208&gt;ROUND(M208*I208,2)),"Rever limites dos custos e IVA",IF(AND(OR(M208&lt;H208,L208&gt;0,N208&lt;J208-L208,G208=0),O208=""),"Falta fundamento de IVA ou rateio",IF(COUNTIFS(Documentos!$A$7:$A$306,Q208,Documentos!$E$7:$E$306,"&lt;&gt;")&lt;&gt;1,"Falta documento de suporte","OK"))))))</f>
        <v/>
      </c>
    </row>
    <row r="209" spans="1:20" ht="34.950000000000003" customHeight="1">
      <c r="A209" s="8" t="s">
        <v>1010</v>
      </c>
      <c r="B209" s="7"/>
      <c r="C209" s="7"/>
      <c r="D209" s="7"/>
      <c r="E209" s="7"/>
      <c r="F209" s="14"/>
      <c r="G209" s="12"/>
      <c r="H209" s="16" t="str">
        <f t="shared" si="24"/>
        <v/>
      </c>
      <c r="I209" s="15"/>
      <c r="J209" s="16" t="str">
        <f t="shared" si="25"/>
        <v/>
      </c>
      <c r="K209" s="16" t="str">
        <f t="shared" si="26"/>
        <v/>
      </c>
      <c r="L209" s="12"/>
      <c r="M209" s="12"/>
      <c r="N209" s="12"/>
      <c r="O209" s="7"/>
      <c r="P209" s="7"/>
      <c r="Q209" s="7"/>
      <c r="R209" s="16" t="str">
        <f t="shared" si="27"/>
        <v/>
      </c>
      <c r="S209" s="16" t="str">
        <f t="shared" si="28"/>
        <v/>
      </c>
      <c r="T209" s="35" t="str">
        <f>IF(COUNTA(B209:G209,I209,L209:Q209)=0,"",IF(NOT(COUNTIFS(Intervencoes!$A$7:$A$26,B209,Intervencoes!$B$7:$B$26,"&lt;&gt;")=1),"Rever ID intervenção",IF(OR(C209="",D209="",E209="",P209="",Q209="",COUNT(F209:G209,I209,L209:N209)&lt;&gt;6),"Faltam valores ou suporte",IF(OR(F209&lt;=0,G209&lt;0,I209&lt;0,I209&gt;1,L209&lt;0,L209&gt;J209,M209&lt;0,M209&gt;H209,N209&lt;0,N209&gt;J209-L209,N209&gt;ROUND(M209*I209,2)),"Rever limites dos custos e IVA",IF(AND(OR(M209&lt;H209,L209&gt;0,N209&lt;J209-L209,G209=0),O209=""),"Falta fundamento de IVA ou rateio",IF(COUNTIFS(Documentos!$A$7:$A$306,Q209,Documentos!$E$7:$E$306,"&lt;&gt;")&lt;&gt;1,"Falta documento de suporte","OK"))))))</f>
        <v/>
      </c>
    </row>
    <row r="210" spans="1:20" ht="34.950000000000003" customHeight="1">
      <c r="A210" s="8" t="s">
        <v>1011</v>
      </c>
      <c r="B210" s="7"/>
      <c r="C210" s="7"/>
      <c r="D210" s="7"/>
      <c r="E210" s="7"/>
      <c r="F210" s="14"/>
      <c r="G210" s="12"/>
      <c r="H210" s="16" t="str">
        <f t="shared" si="24"/>
        <v/>
      </c>
      <c r="I210" s="15"/>
      <c r="J210" s="16" t="str">
        <f t="shared" si="25"/>
        <v/>
      </c>
      <c r="K210" s="16" t="str">
        <f t="shared" si="26"/>
        <v/>
      </c>
      <c r="L210" s="12"/>
      <c r="M210" s="12"/>
      <c r="N210" s="12"/>
      <c r="O210" s="7"/>
      <c r="P210" s="7"/>
      <c r="Q210" s="7"/>
      <c r="R210" s="16" t="str">
        <f t="shared" si="27"/>
        <v/>
      </c>
      <c r="S210" s="16" t="str">
        <f t="shared" si="28"/>
        <v/>
      </c>
      <c r="T210" s="35" t="str">
        <f>IF(COUNTA(B210:G210,I210,L210:Q210)=0,"",IF(NOT(COUNTIFS(Intervencoes!$A$7:$A$26,B210,Intervencoes!$B$7:$B$26,"&lt;&gt;")=1),"Rever ID intervenção",IF(OR(C210="",D210="",E210="",P210="",Q210="",COUNT(F210:G210,I210,L210:N210)&lt;&gt;6),"Faltam valores ou suporte",IF(OR(F210&lt;=0,G210&lt;0,I210&lt;0,I210&gt;1,L210&lt;0,L210&gt;J210,M210&lt;0,M210&gt;H210,N210&lt;0,N210&gt;J210-L210,N210&gt;ROUND(M210*I210,2)),"Rever limites dos custos e IVA",IF(AND(OR(M210&lt;H210,L210&gt;0,N210&lt;J210-L210,G210=0),O210=""),"Falta fundamento de IVA ou rateio",IF(COUNTIFS(Documentos!$A$7:$A$306,Q210,Documentos!$E$7:$E$306,"&lt;&gt;")&lt;&gt;1,"Falta documento de suporte","OK"))))))</f>
        <v/>
      </c>
    </row>
    <row r="211" spans="1:20" ht="34.950000000000003" customHeight="1">
      <c r="A211" s="8" t="s">
        <v>1012</v>
      </c>
      <c r="B211" s="7"/>
      <c r="C211" s="7"/>
      <c r="D211" s="7"/>
      <c r="E211" s="7"/>
      <c r="F211" s="14"/>
      <c r="G211" s="12"/>
      <c r="H211" s="16" t="str">
        <f t="shared" si="24"/>
        <v/>
      </c>
      <c r="I211" s="15"/>
      <c r="J211" s="16" t="str">
        <f t="shared" si="25"/>
        <v/>
      </c>
      <c r="K211" s="16" t="str">
        <f t="shared" si="26"/>
        <v/>
      </c>
      <c r="L211" s="12"/>
      <c r="M211" s="12"/>
      <c r="N211" s="12"/>
      <c r="O211" s="7"/>
      <c r="P211" s="7"/>
      <c r="Q211" s="7"/>
      <c r="R211" s="16" t="str">
        <f t="shared" si="27"/>
        <v/>
      </c>
      <c r="S211" s="16" t="str">
        <f t="shared" si="28"/>
        <v/>
      </c>
      <c r="T211" s="35" t="str">
        <f>IF(COUNTA(B211:G211,I211,L211:Q211)=0,"",IF(NOT(COUNTIFS(Intervencoes!$A$7:$A$26,B211,Intervencoes!$B$7:$B$26,"&lt;&gt;")=1),"Rever ID intervenção",IF(OR(C211="",D211="",E211="",P211="",Q211="",COUNT(F211:G211,I211,L211:N211)&lt;&gt;6),"Faltam valores ou suporte",IF(OR(F211&lt;=0,G211&lt;0,I211&lt;0,I211&gt;1,L211&lt;0,L211&gt;J211,M211&lt;0,M211&gt;H211,N211&lt;0,N211&gt;J211-L211,N211&gt;ROUND(M211*I211,2)),"Rever limites dos custos e IVA",IF(AND(OR(M211&lt;H211,L211&gt;0,N211&lt;J211-L211,G211=0),O211=""),"Falta fundamento de IVA ou rateio",IF(COUNTIFS(Documentos!$A$7:$A$306,Q211,Documentos!$E$7:$E$306,"&lt;&gt;")&lt;&gt;1,"Falta documento de suporte","OK"))))))</f>
        <v/>
      </c>
    </row>
    <row r="212" spans="1:20" ht="34.950000000000003" customHeight="1">
      <c r="A212" s="8" t="s">
        <v>1013</v>
      </c>
      <c r="B212" s="7"/>
      <c r="C212" s="7"/>
      <c r="D212" s="7"/>
      <c r="E212" s="7"/>
      <c r="F212" s="14"/>
      <c r="G212" s="12"/>
      <c r="H212" s="16" t="str">
        <f t="shared" si="24"/>
        <v/>
      </c>
      <c r="I212" s="15"/>
      <c r="J212" s="16" t="str">
        <f t="shared" si="25"/>
        <v/>
      </c>
      <c r="K212" s="16" t="str">
        <f t="shared" si="26"/>
        <v/>
      </c>
      <c r="L212" s="12"/>
      <c r="M212" s="12"/>
      <c r="N212" s="12"/>
      <c r="O212" s="7"/>
      <c r="P212" s="7"/>
      <c r="Q212" s="7"/>
      <c r="R212" s="16" t="str">
        <f t="shared" si="27"/>
        <v/>
      </c>
      <c r="S212" s="16" t="str">
        <f t="shared" si="28"/>
        <v/>
      </c>
      <c r="T212" s="35" t="str">
        <f>IF(COUNTA(B212:G212,I212,L212:Q212)=0,"",IF(NOT(COUNTIFS(Intervencoes!$A$7:$A$26,B212,Intervencoes!$B$7:$B$26,"&lt;&gt;")=1),"Rever ID intervenção",IF(OR(C212="",D212="",E212="",P212="",Q212="",COUNT(F212:G212,I212,L212:N212)&lt;&gt;6),"Faltam valores ou suporte",IF(OR(F212&lt;=0,G212&lt;0,I212&lt;0,I212&gt;1,L212&lt;0,L212&gt;J212,M212&lt;0,M212&gt;H212,N212&lt;0,N212&gt;J212-L212,N212&gt;ROUND(M212*I212,2)),"Rever limites dos custos e IVA",IF(AND(OR(M212&lt;H212,L212&gt;0,N212&lt;J212-L212,G212=0),O212=""),"Falta fundamento de IVA ou rateio",IF(COUNTIFS(Documentos!$A$7:$A$306,Q212,Documentos!$E$7:$E$306,"&lt;&gt;")&lt;&gt;1,"Falta documento de suporte","OK"))))))</f>
        <v/>
      </c>
    </row>
    <row r="213" spans="1:20" ht="34.950000000000003" customHeight="1">
      <c r="A213" s="8" t="s">
        <v>1014</v>
      </c>
      <c r="B213" s="7"/>
      <c r="C213" s="7"/>
      <c r="D213" s="7"/>
      <c r="E213" s="7"/>
      <c r="F213" s="14"/>
      <c r="G213" s="12"/>
      <c r="H213" s="16" t="str">
        <f t="shared" si="24"/>
        <v/>
      </c>
      <c r="I213" s="15"/>
      <c r="J213" s="16" t="str">
        <f t="shared" si="25"/>
        <v/>
      </c>
      <c r="K213" s="16" t="str">
        <f t="shared" si="26"/>
        <v/>
      </c>
      <c r="L213" s="12"/>
      <c r="M213" s="12"/>
      <c r="N213" s="12"/>
      <c r="O213" s="7"/>
      <c r="P213" s="7"/>
      <c r="Q213" s="7"/>
      <c r="R213" s="16" t="str">
        <f t="shared" si="27"/>
        <v/>
      </c>
      <c r="S213" s="16" t="str">
        <f t="shared" si="28"/>
        <v/>
      </c>
      <c r="T213" s="35" t="str">
        <f>IF(COUNTA(B213:G213,I213,L213:Q213)=0,"",IF(NOT(COUNTIFS(Intervencoes!$A$7:$A$26,B213,Intervencoes!$B$7:$B$26,"&lt;&gt;")=1),"Rever ID intervenção",IF(OR(C213="",D213="",E213="",P213="",Q213="",COUNT(F213:G213,I213,L213:N213)&lt;&gt;6),"Faltam valores ou suporte",IF(OR(F213&lt;=0,G213&lt;0,I213&lt;0,I213&gt;1,L213&lt;0,L213&gt;J213,M213&lt;0,M213&gt;H213,N213&lt;0,N213&gt;J213-L213,N213&gt;ROUND(M213*I213,2)),"Rever limites dos custos e IVA",IF(AND(OR(M213&lt;H213,L213&gt;0,N213&lt;J213-L213,G213=0),O213=""),"Falta fundamento de IVA ou rateio",IF(COUNTIFS(Documentos!$A$7:$A$306,Q213,Documentos!$E$7:$E$306,"&lt;&gt;")&lt;&gt;1,"Falta documento de suporte","OK"))))))</f>
        <v/>
      </c>
    </row>
    <row r="214" spans="1:20" ht="34.950000000000003" customHeight="1">
      <c r="A214" s="8" t="s">
        <v>1015</v>
      </c>
      <c r="B214" s="7"/>
      <c r="C214" s="7"/>
      <c r="D214" s="7"/>
      <c r="E214" s="7"/>
      <c r="F214" s="14"/>
      <c r="G214" s="12"/>
      <c r="H214" s="16" t="str">
        <f t="shared" si="24"/>
        <v/>
      </c>
      <c r="I214" s="15"/>
      <c r="J214" s="16" t="str">
        <f t="shared" si="25"/>
        <v/>
      </c>
      <c r="K214" s="16" t="str">
        <f t="shared" si="26"/>
        <v/>
      </c>
      <c r="L214" s="12"/>
      <c r="M214" s="12"/>
      <c r="N214" s="12"/>
      <c r="O214" s="7"/>
      <c r="P214" s="7"/>
      <c r="Q214" s="7"/>
      <c r="R214" s="16" t="str">
        <f t="shared" si="27"/>
        <v/>
      </c>
      <c r="S214" s="16" t="str">
        <f t="shared" si="28"/>
        <v/>
      </c>
      <c r="T214" s="35" t="str">
        <f>IF(COUNTA(B214:G214,I214,L214:Q214)=0,"",IF(NOT(COUNTIFS(Intervencoes!$A$7:$A$26,B214,Intervencoes!$B$7:$B$26,"&lt;&gt;")=1),"Rever ID intervenção",IF(OR(C214="",D214="",E214="",P214="",Q214="",COUNT(F214:G214,I214,L214:N214)&lt;&gt;6),"Faltam valores ou suporte",IF(OR(F214&lt;=0,G214&lt;0,I214&lt;0,I214&gt;1,L214&lt;0,L214&gt;J214,M214&lt;0,M214&gt;H214,N214&lt;0,N214&gt;J214-L214,N214&gt;ROUND(M214*I214,2)),"Rever limites dos custos e IVA",IF(AND(OR(M214&lt;H214,L214&gt;0,N214&lt;J214-L214,G214=0),O214=""),"Falta fundamento de IVA ou rateio",IF(COUNTIFS(Documentos!$A$7:$A$306,Q214,Documentos!$E$7:$E$306,"&lt;&gt;")&lt;&gt;1,"Falta documento de suporte","OK"))))))</f>
        <v/>
      </c>
    </row>
    <row r="215" spans="1:20" ht="34.950000000000003" customHeight="1">
      <c r="A215" s="8" t="s">
        <v>1016</v>
      </c>
      <c r="B215" s="7"/>
      <c r="C215" s="7"/>
      <c r="D215" s="7"/>
      <c r="E215" s="7"/>
      <c r="F215" s="14"/>
      <c r="G215" s="12"/>
      <c r="H215" s="16" t="str">
        <f t="shared" si="24"/>
        <v/>
      </c>
      <c r="I215" s="15"/>
      <c r="J215" s="16" t="str">
        <f t="shared" si="25"/>
        <v/>
      </c>
      <c r="K215" s="16" t="str">
        <f t="shared" si="26"/>
        <v/>
      </c>
      <c r="L215" s="12"/>
      <c r="M215" s="12"/>
      <c r="N215" s="12"/>
      <c r="O215" s="7"/>
      <c r="P215" s="7"/>
      <c r="Q215" s="7"/>
      <c r="R215" s="16" t="str">
        <f t="shared" si="27"/>
        <v/>
      </c>
      <c r="S215" s="16" t="str">
        <f t="shared" si="28"/>
        <v/>
      </c>
      <c r="T215" s="35" t="str">
        <f>IF(COUNTA(B215:G215,I215,L215:Q215)=0,"",IF(NOT(COUNTIFS(Intervencoes!$A$7:$A$26,B215,Intervencoes!$B$7:$B$26,"&lt;&gt;")=1),"Rever ID intervenção",IF(OR(C215="",D215="",E215="",P215="",Q215="",COUNT(F215:G215,I215,L215:N215)&lt;&gt;6),"Faltam valores ou suporte",IF(OR(F215&lt;=0,G215&lt;0,I215&lt;0,I215&gt;1,L215&lt;0,L215&gt;J215,M215&lt;0,M215&gt;H215,N215&lt;0,N215&gt;J215-L215,N215&gt;ROUND(M215*I215,2)),"Rever limites dos custos e IVA",IF(AND(OR(M215&lt;H215,L215&gt;0,N215&lt;J215-L215,G215=0),O215=""),"Falta fundamento de IVA ou rateio",IF(COUNTIFS(Documentos!$A$7:$A$306,Q215,Documentos!$E$7:$E$306,"&lt;&gt;")&lt;&gt;1,"Falta documento de suporte","OK"))))))</f>
        <v/>
      </c>
    </row>
    <row r="216" spans="1:20" ht="34.950000000000003" customHeight="1">
      <c r="A216" s="8" t="s">
        <v>1017</v>
      </c>
      <c r="B216" s="7"/>
      <c r="C216" s="7"/>
      <c r="D216" s="7"/>
      <c r="E216" s="7"/>
      <c r="F216" s="14"/>
      <c r="G216" s="12"/>
      <c r="H216" s="16" t="str">
        <f t="shared" si="24"/>
        <v/>
      </c>
      <c r="I216" s="15"/>
      <c r="J216" s="16" t="str">
        <f t="shared" si="25"/>
        <v/>
      </c>
      <c r="K216" s="16" t="str">
        <f t="shared" si="26"/>
        <v/>
      </c>
      <c r="L216" s="12"/>
      <c r="M216" s="12"/>
      <c r="N216" s="12"/>
      <c r="O216" s="7"/>
      <c r="P216" s="7"/>
      <c r="Q216" s="7"/>
      <c r="R216" s="16" t="str">
        <f t="shared" si="27"/>
        <v/>
      </c>
      <c r="S216" s="16" t="str">
        <f t="shared" si="28"/>
        <v/>
      </c>
      <c r="T216" s="35" t="str">
        <f>IF(COUNTA(B216:G216,I216,L216:Q216)=0,"",IF(NOT(COUNTIFS(Intervencoes!$A$7:$A$26,B216,Intervencoes!$B$7:$B$26,"&lt;&gt;")=1),"Rever ID intervenção",IF(OR(C216="",D216="",E216="",P216="",Q216="",COUNT(F216:G216,I216,L216:N216)&lt;&gt;6),"Faltam valores ou suporte",IF(OR(F216&lt;=0,G216&lt;0,I216&lt;0,I216&gt;1,L216&lt;0,L216&gt;J216,M216&lt;0,M216&gt;H216,N216&lt;0,N216&gt;J216-L216,N216&gt;ROUND(M216*I216,2)),"Rever limites dos custos e IVA",IF(AND(OR(M216&lt;H216,L216&gt;0,N216&lt;J216-L216,G216=0),O216=""),"Falta fundamento de IVA ou rateio",IF(COUNTIFS(Documentos!$A$7:$A$306,Q216,Documentos!$E$7:$E$306,"&lt;&gt;")&lt;&gt;1,"Falta documento de suporte","OK"))))))</f>
        <v/>
      </c>
    </row>
    <row r="217" spans="1:20" ht="34.950000000000003" customHeight="1">
      <c r="A217" s="8" t="s">
        <v>1018</v>
      </c>
      <c r="B217" s="7"/>
      <c r="C217" s="7"/>
      <c r="D217" s="7"/>
      <c r="E217" s="7"/>
      <c r="F217" s="14"/>
      <c r="G217" s="12"/>
      <c r="H217" s="16" t="str">
        <f t="shared" si="24"/>
        <v/>
      </c>
      <c r="I217" s="15"/>
      <c r="J217" s="16" t="str">
        <f t="shared" si="25"/>
        <v/>
      </c>
      <c r="K217" s="16" t="str">
        <f t="shared" si="26"/>
        <v/>
      </c>
      <c r="L217" s="12"/>
      <c r="M217" s="12"/>
      <c r="N217" s="12"/>
      <c r="O217" s="7"/>
      <c r="P217" s="7"/>
      <c r="Q217" s="7"/>
      <c r="R217" s="16" t="str">
        <f t="shared" si="27"/>
        <v/>
      </c>
      <c r="S217" s="16" t="str">
        <f t="shared" si="28"/>
        <v/>
      </c>
      <c r="T217" s="35" t="str">
        <f>IF(COUNTA(B217:G217,I217,L217:Q217)=0,"",IF(NOT(COUNTIFS(Intervencoes!$A$7:$A$26,B217,Intervencoes!$B$7:$B$26,"&lt;&gt;")=1),"Rever ID intervenção",IF(OR(C217="",D217="",E217="",P217="",Q217="",COUNT(F217:G217,I217,L217:N217)&lt;&gt;6),"Faltam valores ou suporte",IF(OR(F217&lt;=0,G217&lt;0,I217&lt;0,I217&gt;1,L217&lt;0,L217&gt;J217,M217&lt;0,M217&gt;H217,N217&lt;0,N217&gt;J217-L217,N217&gt;ROUND(M217*I217,2)),"Rever limites dos custos e IVA",IF(AND(OR(M217&lt;H217,L217&gt;0,N217&lt;J217-L217,G217=0),O217=""),"Falta fundamento de IVA ou rateio",IF(COUNTIFS(Documentos!$A$7:$A$306,Q217,Documentos!$E$7:$E$306,"&lt;&gt;")&lt;&gt;1,"Falta documento de suporte","OK"))))))</f>
        <v/>
      </c>
    </row>
    <row r="218" spans="1:20" ht="34.950000000000003" customHeight="1">
      <c r="A218" s="8" t="s">
        <v>1019</v>
      </c>
      <c r="B218" s="7"/>
      <c r="C218" s="7"/>
      <c r="D218" s="7"/>
      <c r="E218" s="7"/>
      <c r="F218" s="14"/>
      <c r="G218" s="12"/>
      <c r="H218" s="16" t="str">
        <f t="shared" si="24"/>
        <v/>
      </c>
      <c r="I218" s="15"/>
      <c r="J218" s="16" t="str">
        <f t="shared" si="25"/>
        <v/>
      </c>
      <c r="K218" s="16" t="str">
        <f t="shared" si="26"/>
        <v/>
      </c>
      <c r="L218" s="12"/>
      <c r="M218" s="12"/>
      <c r="N218" s="12"/>
      <c r="O218" s="7"/>
      <c r="P218" s="7"/>
      <c r="Q218" s="7"/>
      <c r="R218" s="16" t="str">
        <f t="shared" si="27"/>
        <v/>
      </c>
      <c r="S218" s="16" t="str">
        <f t="shared" si="28"/>
        <v/>
      </c>
      <c r="T218" s="35" t="str">
        <f>IF(COUNTA(B218:G218,I218,L218:Q218)=0,"",IF(NOT(COUNTIFS(Intervencoes!$A$7:$A$26,B218,Intervencoes!$B$7:$B$26,"&lt;&gt;")=1),"Rever ID intervenção",IF(OR(C218="",D218="",E218="",P218="",Q218="",COUNT(F218:G218,I218,L218:N218)&lt;&gt;6),"Faltam valores ou suporte",IF(OR(F218&lt;=0,G218&lt;0,I218&lt;0,I218&gt;1,L218&lt;0,L218&gt;J218,M218&lt;0,M218&gt;H218,N218&lt;0,N218&gt;J218-L218,N218&gt;ROUND(M218*I218,2)),"Rever limites dos custos e IVA",IF(AND(OR(M218&lt;H218,L218&gt;0,N218&lt;J218-L218,G218=0),O218=""),"Falta fundamento de IVA ou rateio",IF(COUNTIFS(Documentos!$A$7:$A$306,Q218,Documentos!$E$7:$E$306,"&lt;&gt;")&lt;&gt;1,"Falta documento de suporte","OK"))))))</f>
        <v/>
      </c>
    </row>
    <row r="219" spans="1:20" ht="34.950000000000003" customHeight="1">
      <c r="A219" s="8" t="s">
        <v>1020</v>
      </c>
      <c r="B219" s="7"/>
      <c r="C219" s="7"/>
      <c r="D219" s="7"/>
      <c r="E219" s="7"/>
      <c r="F219" s="14"/>
      <c r="G219" s="12"/>
      <c r="H219" s="16" t="str">
        <f t="shared" si="24"/>
        <v/>
      </c>
      <c r="I219" s="15"/>
      <c r="J219" s="16" t="str">
        <f t="shared" si="25"/>
        <v/>
      </c>
      <c r="K219" s="16" t="str">
        <f t="shared" si="26"/>
        <v/>
      </c>
      <c r="L219" s="12"/>
      <c r="M219" s="12"/>
      <c r="N219" s="12"/>
      <c r="O219" s="7"/>
      <c r="P219" s="7"/>
      <c r="Q219" s="7"/>
      <c r="R219" s="16" t="str">
        <f t="shared" si="27"/>
        <v/>
      </c>
      <c r="S219" s="16" t="str">
        <f t="shared" si="28"/>
        <v/>
      </c>
      <c r="T219" s="35" t="str">
        <f>IF(COUNTA(B219:G219,I219,L219:Q219)=0,"",IF(NOT(COUNTIFS(Intervencoes!$A$7:$A$26,B219,Intervencoes!$B$7:$B$26,"&lt;&gt;")=1),"Rever ID intervenção",IF(OR(C219="",D219="",E219="",P219="",Q219="",COUNT(F219:G219,I219,L219:N219)&lt;&gt;6),"Faltam valores ou suporte",IF(OR(F219&lt;=0,G219&lt;0,I219&lt;0,I219&gt;1,L219&lt;0,L219&gt;J219,M219&lt;0,M219&gt;H219,N219&lt;0,N219&gt;J219-L219,N219&gt;ROUND(M219*I219,2)),"Rever limites dos custos e IVA",IF(AND(OR(M219&lt;H219,L219&gt;0,N219&lt;J219-L219,G219=0),O219=""),"Falta fundamento de IVA ou rateio",IF(COUNTIFS(Documentos!$A$7:$A$306,Q219,Documentos!$E$7:$E$306,"&lt;&gt;")&lt;&gt;1,"Falta documento de suporte","OK"))))))</f>
        <v/>
      </c>
    </row>
    <row r="220" spans="1:20" ht="34.950000000000003" customHeight="1">
      <c r="A220" s="8" t="s">
        <v>1021</v>
      </c>
      <c r="B220" s="7"/>
      <c r="C220" s="7"/>
      <c r="D220" s="7"/>
      <c r="E220" s="7"/>
      <c r="F220" s="14"/>
      <c r="G220" s="12"/>
      <c r="H220" s="16" t="str">
        <f t="shared" si="24"/>
        <v/>
      </c>
      <c r="I220" s="15"/>
      <c r="J220" s="16" t="str">
        <f t="shared" si="25"/>
        <v/>
      </c>
      <c r="K220" s="16" t="str">
        <f t="shared" si="26"/>
        <v/>
      </c>
      <c r="L220" s="12"/>
      <c r="M220" s="12"/>
      <c r="N220" s="12"/>
      <c r="O220" s="7"/>
      <c r="P220" s="7"/>
      <c r="Q220" s="7"/>
      <c r="R220" s="16" t="str">
        <f t="shared" si="27"/>
        <v/>
      </c>
      <c r="S220" s="16" t="str">
        <f t="shared" si="28"/>
        <v/>
      </c>
      <c r="T220" s="35" t="str">
        <f>IF(COUNTA(B220:G220,I220,L220:Q220)=0,"",IF(NOT(COUNTIFS(Intervencoes!$A$7:$A$26,B220,Intervencoes!$B$7:$B$26,"&lt;&gt;")=1),"Rever ID intervenção",IF(OR(C220="",D220="",E220="",P220="",Q220="",COUNT(F220:G220,I220,L220:N220)&lt;&gt;6),"Faltam valores ou suporte",IF(OR(F220&lt;=0,G220&lt;0,I220&lt;0,I220&gt;1,L220&lt;0,L220&gt;J220,M220&lt;0,M220&gt;H220,N220&lt;0,N220&gt;J220-L220,N220&gt;ROUND(M220*I220,2)),"Rever limites dos custos e IVA",IF(AND(OR(M220&lt;H220,L220&gt;0,N220&lt;J220-L220,G220=0),O220=""),"Falta fundamento de IVA ou rateio",IF(COUNTIFS(Documentos!$A$7:$A$306,Q220,Documentos!$E$7:$E$306,"&lt;&gt;")&lt;&gt;1,"Falta documento de suporte","OK"))))))</f>
        <v/>
      </c>
    </row>
    <row r="221" spans="1:20" ht="34.950000000000003" customHeight="1">
      <c r="A221" s="8" t="s">
        <v>1022</v>
      </c>
      <c r="B221" s="7"/>
      <c r="C221" s="7"/>
      <c r="D221" s="7"/>
      <c r="E221" s="7"/>
      <c r="F221" s="14"/>
      <c r="G221" s="12"/>
      <c r="H221" s="16" t="str">
        <f t="shared" si="24"/>
        <v/>
      </c>
      <c r="I221" s="15"/>
      <c r="J221" s="16" t="str">
        <f t="shared" si="25"/>
        <v/>
      </c>
      <c r="K221" s="16" t="str">
        <f t="shared" si="26"/>
        <v/>
      </c>
      <c r="L221" s="12"/>
      <c r="M221" s="12"/>
      <c r="N221" s="12"/>
      <c r="O221" s="7"/>
      <c r="P221" s="7"/>
      <c r="Q221" s="7"/>
      <c r="R221" s="16" t="str">
        <f t="shared" si="27"/>
        <v/>
      </c>
      <c r="S221" s="16" t="str">
        <f t="shared" si="28"/>
        <v/>
      </c>
      <c r="T221" s="35" t="str">
        <f>IF(COUNTA(B221:G221,I221,L221:Q221)=0,"",IF(NOT(COUNTIFS(Intervencoes!$A$7:$A$26,B221,Intervencoes!$B$7:$B$26,"&lt;&gt;")=1),"Rever ID intervenção",IF(OR(C221="",D221="",E221="",P221="",Q221="",COUNT(F221:G221,I221,L221:N221)&lt;&gt;6),"Faltam valores ou suporte",IF(OR(F221&lt;=0,G221&lt;0,I221&lt;0,I221&gt;1,L221&lt;0,L221&gt;J221,M221&lt;0,M221&gt;H221,N221&lt;0,N221&gt;J221-L221,N221&gt;ROUND(M221*I221,2)),"Rever limites dos custos e IVA",IF(AND(OR(M221&lt;H221,L221&gt;0,N221&lt;J221-L221,G221=0),O221=""),"Falta fundamento de IVA ou rateio",IF(COUNTIFS(Documentos!$A$7:$A$306,Q221,Documentos!$E$7:$E$306,"&lt;&gt;")&lt;&gt;1,"Falta documento de suporte","OK"))))))</f>
        <v/>
      </c>
    </row>
    <row r="222" spans="1:20" ht="34.950000000000003" customHeight="1">
      <c r="A222" s="8" t="s">
        <v>1023</v>
      </c>
      <c r="B222" s="7"/>
      <c r="C222" s="7"/>
      <c r="D222" s="7"/>
      <c r="E222" s="7"/>
      <c r="F222" s="14"/>
      <c r="G222" s="12"/>
      <c r="H222" s="16" t="str">
        <f t="shared" si="24"/>
        <v/>
      </c>
      <c r="I222" s="15"/>
      <c r="J222" s="16" t="str">
        <f t="shared" si="25"/>
        <v/>
      </c>
      <c r="K222" s="16" t="str">
        <f t="shared" si="26"/>
        <v/>
      </c>
      <c r="L222" s="12"/>
      <c r="M222" s="12"/>
      <c r="N222" s="12"/>
      <c r="O222" s="7"/>
      <c r="P222" s="7"/>
      <c r="Q222" s="7"/>
      <c r="R222" s="16" t="str">
        <f t="shared" si="27"/>
        <v/>
      </c>
      <c r="S222" s="16" t="str">
        <f t="shared" si="28"/>
        <v/>
      </c>
      <c r="T222" s="35" t="str">
        <f>IF(COUNTA(B222:G222,I222,L222:Q222)=0,"",IF(NOT(COUNTIFS(Intervencoes!$A$7:$A$26,B222,Intervencoes!$B$7:$B$26,"&lt;&gt;")=1),"Rever ID intervenção",IF(OR(C222="",D222="",E222="",P222="",Q222="",COUNT(F222:G222,I222,L222:N222)&lt;&gt;6),"Faltam valores ou suporte",IF(OR(F222&lt;=0,G222&lt;0,I222&lt;0,I222&gt;1,L222&lt;0,L222&gt;J222,M222&lt;0,M222&gt;H222,N222&lt;0,N222&gt;J222-L222,N222&gt;ROUND(M222*I222,2)),"Rever limites dos custos e IVA",IF(AND(OR(M222&lt;H222,L222&gt;0,N222&lt;J222-L222,G222=0),O222=""),"Falta fundamento de IVA ou rateio",IF(COUNTIFS(Documentos!$A$7:$A$306,Q222,Documentos!$E$7:$E$306,"&lt;&gt;")&lt;&gt;1,"Falta documento de suporte","OK"))))))</f>
        <v/>
      </c>
    </row>
    <row r="223" spans="1:20" ht="34.950000000000003" customHeight="1">
      <c r="A223" s="8" t="s">
        <v>1024</v>
      </c>
      <c r="B223" s="7"/>
      <c r="C223" s="7"/>
      <c r="D223" s="7"/>
      <c r="E223" s="7"/>
      <c r="F223" s="14"/>
      <c r="G223" s="12"/>
      <c r="H223" s="16" t="str">
        <f t="shared" si="24"/>
        <v/>
      </c>
      <c r="I223" s="15"/>
      <c r="J223" s="16" t="str">
        <f t="shared" si="25"/>
        <v/>
      </c>
      <c r="K223" s="16" t="str">
        <f t="shared" si="26"/>
        <v/>
      </c>
      <c r="L223" s="12"/>
      <c r="M223" s="12"/>
      <c r="N223" s="12"/>
      <c r="O223" s="7"/>
      <c r="P223" s="7"/>
      <c r="Q223" s="7"/>
      <c r="R223" s="16" t="str">
        <f t="shared" si="27"/>
        <v/>
      </c>
      <c r="S223" s="16" t="str">
        <f t="shared" si="28"/>
        <v/>
      </c>
      <c r="T223" s="35" t="str">
        <f>IF(COUNTA(B223:G223,I223,L223:Q223)=0,"",IF(NOT(COUNTIFS(Intervencoes!$A$7:$A$26,B223,Intervencoes!$B$7:$B$26,"&lt;&gt;")=1),"Rever ID intervenção",IF(OR(C223="",D223="",E223="",P223="",Q223="",COUNT(F223:G223,I223,L223:N223)&lt;&gt;6),"Faltam valores ou suporte",IF(OR(F223&lt;=0,G223&lt;0,I223&lt;0,I223&gt;1,L223&lt;0,L223&gt;J223,M223&lt;0,M223&gt;H223,N223&lt;0,N223&gt;J223-L223,N223&gt;ROUND(M223*I223,2)),"Rever limites dos custos e IVA",IF(AND(OR(M223&lt;H223,L223&gt;0,N223&lt;J223-L223,G223=0),O223=""),"Falta fundamento de IVA ou rateio",IF(COUNTIFS(Documentos!$A$7:$A$306,Q223,Documentos!$E$7:$E$306,"&lt;&gt;")&lt;&gt;1,"Falta documento de suporte","OK"))))))</f>
        <v/>
      </c>
    </row>
    <row r="224" spans="1:20" ht="34.950000000000003" customHeight="1">
      <c r="A224" s="8" t="s">
        <v>1025</v>
      </c>
      <c r="B224" s="7"/>
      <c r="C224" s="7"/>
      <c r="D224" s="7"/>
      <c r="E224" s="7"/>
      <c r="F224" s="14"/>
      <c r="G224" s="12"/>
      <c r="H224" s="16" t="str">
        <f t="shared" si="24"/>
        <v/>
      </c>
      <c r="I224" s="15"/>
      <c r="J224" s="16" t="str">
        <f t="shared" si="25"/>
        <v/>
      </c>
      <c r="K224" s="16" t="str">
        <f t="shared" si="26"/>
        <v/>
      </c>
      <c r="L224" s="12"/>
      <c r="M224" s="12"/>
      <c r="N224" s="12"/>
      <c r="O224" s="7"/>
      <c r="P224" s="7"/>
      <c r="Q224" s="7"/>
      <c r="R224" s="16" t="str">
        <f t="shared" si="27"/>
        <v/>
      </c>
      <c r="S224" s="16" t="str">
        <f t="shared" si="28"/>
        <v/>
      </c>
      <c r="T224" s="35" t="str">
        <f>IF(COUNTA(B224:G224,I224,L224:Q224)=0,"",IF(NOT(COUNTIFS(Intervencoes!$A$7:$A$26,B224,Intervencoes!$B$7:$B$26,"&lt;&gt;")=1),"Rever ID intervenção",IF(OR(C224="",D224="",E224="",P224="",Q224="",COUNT(F224:G224,I224,L224:N224)&lt;&gt;6),"Faltam valores ou suporte",IF(OR(F224&lt;=0,G224&lt;0,I224&lt;0,I224&gt;1,L224&lt;0,L224&gt;J224,M224&lt;0,M224&gt;H224,N224&lt;0,N224&gt;J224-L224,N224&gt;ROUND(M224*I224,2)),"Rever limites dos custos e IVA",IF(AND(OR(M224&lt;H224,L224&gt;0,N224&lt;J224-L224,G224=0),O224=""),"Falta fundamento de IVA ou rateio",IF(COUNTIFS(Documentos!$A$7:$A$306,Q224,Documentos!$E$7:$E$306,"&lt;&gt;")&lt;&gt;1,"Falta documento de suporte","OK"))))))</f>
        <v/>
      </c>
    </row>
    <row r="225" spans="1:20" ht="34.950000000000003" customHeight="1">
      <c r="A225" s="8" t="s">
        <v>1026</v>
      </c>
      <c r="B225" s="7"/>
      <c r="C225" s="7"/>
      <c r="D225" s="7"/>
      <c r="E225" s="7"/>
      <c r="F225" s="14"/>
      <c r="G225" s="12"/>
      <c r="H225" s="16" t="str">
        <f t="shared" si="24"/>
        <v/>
      </c>
      <c r="I225" s="15"/>
      <c r="J225" s="16" t="str">
        <f t="shared" si="25"/>
        <v/>
      </c>
      <c r="K225" s="16" t="str">
        <f t="shared" si="26"/>
        <v/>
      </c>
      <c r="L225" s="12"/>
      <c r="M225" s="12"/>
      <c r="N225" s="12"/>
      <c r="O225" s="7"/>
      <c r="P225" s="7"/>
      <c r="Q225" s="7"/>
      <c r="R225" s="16" t="str">
        <f t="shared" si="27"/>
        <v/>
      </c>
      <c r="S225" s="16" t="str">
        <f t="shared" si="28"/>
        <v/>
      </c>
      <c r="T225" s="35" t="str">
        <f>IF(COUNTA(B225:G225,I225,L225:Q225)=0,"",IF(NOT(COUNTIFS(Intervencoes!$A$7:$A$26,B225,Intervencoes!$B$7:$B$26,"&lt;&gt;")=1),"Rever ID intervenção",IF(OR(C225="",D225="",E225="",P225="",Q225="",COUNT(F225:G225,I225,L225:N225)&lt;&gt;6),"Faltam valores ou suporte",IF(OR(F225&lt;=0,G225&lt;0,I225&lt;0,I225&gt;1,L225&lt;0,L225&gt;J225,M225&lt;0,M225&gt;H225,N225&lt;0,N225&gt;J225-L225,N225&gt;ROUND(M225*I225,2)),"Rever limites dos custos e IVA",IF(AND(OR(M225&lt;H225,L225&gt;0,N225&lt;J225-L225,G225=0),O225=""),"Falta fundamento de IVA ou rateio",IF(COUNTIFS(Documentos!$A$7:$A$306,Q225,Documentos!$E$7:$E$306,"&lt;&gt;")&lt;&gt;1,"Falta documento de suporte","OK"))))))</f>
        <v/>
      </c>
    </row>
    <row r="226" spans="1:20" ht="34.950000000000003" customHeight="1">
      <c r="A226" s="8" t="s">
        <v>1027</v>
      </c>
      <c r="B226" s="7"/>
      <c r="C226" s="7"/>
      <c r="D226" s="7"/>
      <c r="E226" s="7"/>
      <c r="F226" s="14"/>
      <c r="G226" s="12"/>
      <c r="H226" s="16" t="str">
        <f t="shared" si="24"/>
        <v/>
      </c>
      <c r="I226" s="15"/>
      <c r="J226" s="16" t="str">
        <f t="shared" si="25"/>
        <v/>
      </c>
      <c r="K226" s="16" t="str">
        <f t="shared" si="26"/>
        <v/>
      </c>
      <c r="L226" s="12"/>
      <c r="M226" s="12"/>
      <c r="N226" s="12"/>
      <c r="O226" s="7"/>
      <c r="P226" s="7"/>
      <c r="Q226" s="7"/>
      <c r="R226" s="16" t="str">
        <f t="shared" si="27"/>
        <v/>
      </c>
      <c r="S226" s="16" t="str">
        <f t="shared" si="28"/>
        <v/>
      </c>
      <c r="T226" s="35" t="str">
        <f>IF(COUNTA(B226:G226,I226,L226:Q226)=0,"",IF(NOT(COUNTIFS(Intervencoes!$A$7:$A$26,B226,Intervencoes!$B$7:$B$26,"&lt;&gt;")=1),"Rever ID intervenção",IF(OR(C226="",D226="",E226="",P226="",Q226="",COUNT(F226:G226,I226,L226:N226)&lt;&gt;6),"Faltam valores ou suporte",IF(OR(F226&lt;=0,G226&lt;0,I226&lt;0,I226&gt;1,L226&lt;0,L226&gt;J226,M226&lt;0,M226&gt;H226,N226&lt;0,N226&gt;J226-L226,N226&gt;ROUND(M226*I226,2)),"Rever limites dos custos e IVA",IF(AND(OR(M226&lt;H226,L226&gt;0,N226&lt;J226-L226,G226=0),O226=""),"Falta fundamento de IVA ou rateio",IF(COUNTIFS(Documentos!$A$7:$A$306,Q226,Documentos!$E$7:$E$306,"&lt;&gt;")&lt;&gt;1,"Falta documento de suporte","OK"))))))</f>
        <v/>
      </c>
    </row>
    <row r="227" spans="1:20" ht="34.950000000000003" customHeight="1">
      <c r="A227" s="8" t="s">
        <v>1028</v>
      </c>
      <c r="B227" s="7"/>
      <c r="C227" s="7"/>
      <c r="D227" s="7"/>
      <c r="E227" s="7"/>
      <c r="F227" s="14"/>
      <c r="G227" s="12"/>
      <c r="H227" s="16" t="str">
        <f t="shared" si="24"/>
        <v/>
      </c>
      <c r="I227" s="15"/>
      <c r="J227" s="16" t="str">
        <f t="shared" si="25"/>
        <v/>
      </c>
      <c r="K227" s="16" t="str">
        <f t="shared" si="26"/>
        <v/>
      </c>
      <c r="L227" s="12"/>
      <c r="M227" s="12"/>
      <c r="N227" s="12"/>
      <c r="O227" s="7"/>
      <c r="P227" s="7"/>
      <c r="Q227" s="7"/>
      <c r="R227" s="16" t="str">
        <f t="shared" si="27"/>
        <v/>
      </c>
      <c r="S227" s="16" t="str">
        <f t="shared" si="28"/>
        <v/>
      </c>
      <c r="T227" s="35" t="str">
        <f>IF(COUNTA(B227:G227,I227,L227:Q227)=0,"",IF(NOT(COUNTIFS(Intervencoes!$A$7:$A$26,B227,Intervencoes!$B$7:$B$26,"&lt;&gt;")=1),"Rever ID intervenção",IF(OR(C227="",D227="",E227="",P227="",Q227="",COUNT(F227:G227,I227,L227:N227)&lt;&gt;6),"Faltam valores ou suporte",IF(OR(F227&lt;=0,G227&lt;0,I227&lt;0,I227&gt;1,L227&lt;0,L227&gt;J227,M227&lt;0,M227&gt;H227,N227&lt;0,N227&gt;J227-L227,N227&gt;ROUND(M227*I227,2)),"Rever limites dos custos e IVA",IF(AND(OR(M227&lt;H227,L227&gt;0,N227&lt;J227-L227,G227=0),O227=""),"Falta fundamento de IVA ou rateio",IF(COUNTIFS(Documentos!$A$7:$A$306,Q227,Documentos!$E$7:$E$306,"&lt;&gt;")&lt;&gt;1,"Falta documento de suporte","OK"))))))</f>
        <v/>
      </c>
    </row>
    <row r="228" spans="1:20" ht="34.950000000000003" customHeight="1">
      <c r="A228" s="8" t="s">
        <v>1029</v>
      </c>
      <c r="B228" s="7"/>
      <c r="C228" s="7"/>
      <c r="D228" s="7"/>
      <c r="E228" s="7"/>
      <c r="F228" s="14"/>
      <c r="G228" s="12"/>
      <c r="H228" s="16" t="str">
        <f t="shared" si="24"/>
        <v/>
      </c>
      <c r="I228" s="15"/>
      <c r="J228" s="16" t="str">
        <f t="shared" si="25"/>
        <v/>
      </c>
      <c r="K228" s="16" t="str">
        <f t="shared" si="26"/>
        <v/>
      </c>
      <c r="L228" s="12"/>
      <c r="M228" s="12"/>
      <c r="N228" s="12"/>
      <c r="O228" s="7"/>
      <c r="P228" s="7"/>
      <c r="Q228" s="7"/>
      <c r="R228" s="16" t="str">
        <f t="shared" si="27"/>
        <v/>
      </c>
      <c r="S228" s="16" t="str">
        <f t="shared" si="28"/>
        <v/>
      </c>
      <c r="T228" s="35" t="str">
        <f>IF(COUNTA(B228:G228,I228,L228:Q228)=0,"",IF(NOT(COUNTIFS(Intervencoes!$A$7:$A$26,B228,Intervencoes!$B$7:$B$26,"&lt;&gt;")=1),"Rever ID intervenção",IF(OR(C228="",D228="",E228="",P228="",Q228="",COUNT(F228:G228,I228,L228:N228)&lt;&gt;6),"Faltam valores ou suporte",IF(OR(F228&lt;=0,G228&lt;0,I228&lt;0,I228&gt;1,L228&lt;0,L228&gt;J228,M228&lt;0,M228&gt;H228,N228&lt;0,N228&gt;J228-L228,N228&gt;ROUND(M228*I228,2)),"Rever limites dos custos e IVA",IF(AND(OR(M228&lt;H228,L228&gt;0,N228&lt;J228-L228,G228=0),O228=""),"Falta fundamento de IVA ou rateio",IF(COUNTIFS(Documentos!$A$7:$A$306,Q228,Documentos!$E$7:$E$306,"&lt;&gt;")&lt;&gt;1,"Falta documento de suporte","OK"))))))</f>
        <v/>
      </c>
    </row>
    <row r="229" spans="1:20" ht="34.950000000000003" customHeight="1">
      <c r="A229" s="8" t="s">
        <v>1030</v>
      </c>
      <c r="B229" s="7"/>
      <c r="C229" s="7"/>
      <c r="D229" s="7"/>
      <c r="E229" s="7"/>
      <c r="F229" s="14"/>
      <c r="G229" s="12"/>
      <c r="H229" s="16" t="str">
        <f t="shared" si="24"/>
        <v/>
      </c>
      <c r="I229" s="15"/>
      <c r="J229" s="16" t="str">
        <f t="shared" si="25"/>
        <v/>
      </c>
      <c r="K229" s="16" t="str">
        <f t="shared" si="26"/>
        <v/>
      </c>
      <c r="L229" s="12"/>
      <c r="M229" s="12"/>
      <c r="N229" s="12"/>
      <c r="O229" s="7"/>
      <c r="P229" s="7"/>
      <c r="Q229" s="7"/>
      <c r="R229" s="16" t="str">
        <f t="shared" si="27"/>
        <v/>
      </c>
      <c r="S229" s="16" t="str">
        <f t="shared" si="28"/>
        <v/>
      </c>
      <c r="T229" s="35" t="str">
        <f>IF(COUNTA(B229:G229,I229,L229:Q229)=0,"",IF(NOT(COUNTIFS(Intervencoes!$A$7:$A$26,B229,Intervencoes!$B$7:$B$26,"&lt;&gt;")=1),"Rever ID intervenção",IF(OR(C229="",D229="",E229="",P229="",Q229="",COUNT(F229:G229,I229,L229:N229)&lt;&gt;6),"Faltam valores ou suporte",IF(OR(F229&lt;=0,G229&lt;0,I229&lt;0,I229&gt;1,L229&lt;0,L229&gt;J229,M229&lt;0,M229&gt;H229,N229&lt;0,N229&gt;J229-L229,N229&gt;ROUND(M229*I229,2)),"Rever limites dos custos e IVA",IF(AND(OR(M229&lt;H229,L229&gt;0,N229&lt;J229-L229,G229=0),O229=""),"Falta fundamento de IVA ou rateio",IF(COUNTIFS(Documentos!$A$7:$A$306,Q229,Documentos!$E$7:$E$306,"&lt;&gt;")&lt;&gt;1,"Falta documento de suporte","OK"))))))</f>
        <v/>
      </c>
    </row>
    <row r="230" spans="1:20" ht="34.950000000000003" customHeight="1">
      <c r="A230" s="8" t="s">
        <v>1031</v>
      </c>
      <c r="B230" s="7"/>
      <c r="C230" s="7"/>
      <c r="D230" s="7"/>
      <c r="E230" s="7"/>
      <c r="F230" s="14"/>
      <c r="G230" s="12"/>
      <c r="H230" s="16" t="str">
        <f t="shared" si="24"/>
        <v/>
      </c>
      <c r="I230" s="15"/>
      <c r="J230" s="16" t="str">
        <f t="shared" si="25"/>
        <v/>
      </c>
      <c r="K230" s="16" t="str">
        <f t="shared" si="26"/>
        <v/>
      </c>
      <c r="L230" s="12"/>
      <c r="M230" s="12"/>
      <c r="N230" s="12"/>
      <c r="O230" s="7"/>
      <c r="P230" s="7"/>
      <c r="Q230" s="7"/>
      <c r="R230" s="16" t="str">
        <f t="shared" si="27"/>
        <v/>
      </c>
      <c r="S230" s="16" t="str">
        <f t="shared" si="28"/>
        <v/>
      </c>
      <c r="T230" s="35" t="str">
        <f>IF(COUNTA(B230:G230,I230,L230:Q230)=0,"",IF(NOT(COUNTIFS(Intervencoes!$A$7:$A$26,B230,Intervencoes!$B$7:$B$26,"&lt;&gt;")=1),"Rever ID intervenção",IF(OR(C230="",D230="",E230="",P230="",Q230="",COUNT(F230:G230,I230,L230:N230)&lt;&gt;6),"Faltam valores ou suporte",IF(OR(F230&lt;=0,G230&lt;0,I230&lt;0,I230&gt;1,L230&lt;0,L230&gt;J230,M230&lt;0,M230&gt;H230,N230&lt;0,N230&gt;J230-L230,N230&gt;ROUND(M230*I230,2)),"Rever limites dos custos e IVA",IF(AND(OR(M230&lt;H230,L230&gt;0,N230&lt;J230-L230,G230=0),O230=""),"Falta fundamento de IVA ou rateio",IF(COUNTIFS(Documentos!$A$7:$A$306,Q230,Documentos!$E$7:$E$306,"&lt;&gt;")&lt;&gt;1,"Falta documento de suporte","OK"))))))</f>
        <v/>
      </c>
    </row>
    <row r="231" spans="1:20" ht="34.950000000000003" customHeight="1">
      <c r="A231" s="8" t="s">
        <v>1032</v>
      </c>
      <c r="B231" s="7"/>
      <c r="C231" s="7"/>
      <c r="D231" s="7"/>
      <c r="E231" s="7"/>
      <c r="F231" s="14"/>
      <c r="G231" s="12"/>
      <c r="H231" s="16" t="str">
        <f t="shared" si="24"/>
        <v/>
      </c>
      <c r="I231" s="15"/>
      <c r="J231" s="16" t="str">
        <f t="shared" si="25"/>
        <v/>
      </c>
      <c r="K231" s="16" t="str">
        <f t="shared" si="26"/>
        <v/>
      </c>
      <c r="L231" s="12"/>
      <c r="M231" s="12"/>
      <c r="N231" s="12"/>
      <c r="O231" s="7"/>
      <c r="P231" s="7"/>
      <c r="Q231" s="7"/>
      <c r="R231" s="16" t="str">
        <f t="shared" si="27"/>
        <v/>
      </c>
      <c r="S231" s="16" t="str">
        <f t="shared" si="28"/>
        <v/>
      </c>
      <c r="T231" s="35" t="str">
        <f>IF(COUNTA(B231:G231,I231,L231:Q231)=0,"",IF(NOT(COUNTIFS(Intervencoes!$A$7:$A$26,B231,Intervencoes!$B$7:$B$26,"&lt;&gt;")=1),"Rever ID intervenção",IF(OR(C231="",D231="",E231="",P231="",Q231="",COUNT(F231:G231,I231,L231:N231)&lt;&gt;6),"Faltam valores ou suporte",IF(OR(F231&lt;=0,G231&lt;0,I231&lt;0,I231&gt;1,L231&lt;0,L231&gt;J231,M231&lt;0,M231&gt;H231,N231&lt;0,N231&gt;J231-L231,N231&gt;ROUND(M231*I231,2)),"Rever limites dos custos e IVA",IF(AND(OR(M231&lt;H231,L231&gt;0,N231&lt;J231-L231,G231=0),O231=""),"Falta fundamento de IVA ou rateio",IF(COUNTIFS(Documentos!$A$7:$A$306,Q231,Documentos!$E$7:$E$306,"&lt;&gt;")&lt;&gt;1,"Falta documento de suporte","OK"))))))</f>
        <v/>
      </c>
    </row>
    <row r="232" spans="1:20" ht="34.950000000000003" customHeight="1">
      <c r="A232" s="8" t="s">
        <v>1033</v>
      </c>
      <c r="B232" s="7"/>
      <c r="C232" s="7"/>
      <c r="D232" s="7"/>
      <c r="E232" s="7"/>
      <c r="F232" s="14"/>
      <c r="G232" s="12"/>
      <c r="H232" s="16" t="str">
        <f t="shared" si="24"/>
        <v/>
      </c>
      <c r="I232" s="15"/>
      <c r="J232" s="16" t="str">
        <f t="shared" si="25"/>
        <v/>
      </c>
      <c r="K232" s="16" t="str">
        <f t="shared" si="26"/>
        <v/>
      </c>
      <c r="L232" s="12"/>
      <c r="M232" s="12"/>
      <c r="N232" s="12"/>
      <c r="O232" s="7"/>
      <c r="P232" s="7"/>
      <c r="Q232" s="7"/>
      <c r="R232" s="16" t="str">
        <f t="shared" si="27"/>
        <v/>
      </c>
      <c r="S232" s="16" t="str">
        <f t="shared" si="28"/>
        <v/>
      </c>
      <c r="T232" s="35" t="str">
        <f>IF(COUNTA(B232:G232,I232,L232:Q232)=0,"",IF(NOT(COUNTIFS(Intervencoes!$A$7:$A$26,B232,Intervencoes!$B$7:$B$26,"&lt;&gt;")=1),"Rever ID intervenção",IF(OR(C232="",D232="",E232="",P232="",Q232="",COUNT(F232:G232,I232,L232:N232)&lt;&gt;6),"Faltam valores ou suporte",IF(OR(F232&lt;=0,G232&lt;0,I232&lt;0,I232&gt;1,L232&lt;0,L232&gt;J232,M232&lt;0,M232&gt;H232,N232&lt;0,N232&gt;J232-L232,N232&gt;ROUND(M232*I232,2)),"Rever limites dos custos e IVA",IF(AND(OR(M232&lt;H232,L232&gt;0,N232&lt;J232-L232,G232=0),O232=""),"Falta fundamento de IVA ou rateio",IF(COUNTIFS(Documentos!$A$7:$A$306,Q232,Documentos!$E$7:$E$306,"&lt;&gt;")&lt;&gt;1,"Falta documento de suporte","OK"))))))</f>
        <v/>
      </c>
    </row>
    <row r="233" spans="1:20" ht="34.950000000000003" customHeight="1">
      <c r="A233" s="8" t="s">
        <v>1034</v>
      </c>
      <c r="B233" s="7"/>
      <c r="C233" s="7"/>
      <c r="D233" s="7"/>
      <c r="E233" s="7"/>
      <c r="F233" s="14"/>
      <c r="G233" s="12"/>
      <c r="H233" s="16" t="str">
        <f t="shared" si="24"/>
        <v/>
      </c>
      <c r="I233" s="15"/>
      <c r="J233" s="16" t="str">
        <f t="shared" si="25"/>
        <v/>
      </c>
      <c r="K233" s="16" t="str">
        <f t="shared" si="26"/>
        <v/>
      </c>
      <c r="L233" s="12"/>
      <c r="M233" s="12"/>
      <c r="N233" s="12"/>
      <c r="O233" s="7"/>
      <c r="P233" s="7"/>
      <c r="Q233" s="7"/>
      <c r="R233" s="16" t="str">
        <f t="shared" si="27"/>
        <v/>
      </c>
      <c r="S233" s="16" t="str">
        <f t="shared" si="28"/>
        <v/>
      </c>
      <c r="T233" s="35" t="str">
        <f>IF(COUNTA(B233:G233,I233,L233:Q233)=0,"",IF(NOT(COUNTIFS(Intervencoes!$A$7:$A$26,B233,Intervencoes!$B$7:$B$26,"&lt;&gt;")=1),"Rever ID intervenção",IF(OR(C233="",D233="",E233="",P233="",Q233="",COUNT(F233:G233,I233,L233:N233)&lt;&gt;6),"Faltam valores ou suporte",IF(OR(F233&lt;=0,G233&lt;0,I233&lt;0,I233&gt;1,L233&lt;0,L233&gt;J233,M233&lt;0,M233&gt;H233,N233&lt;0,N233&gt;J233-L233,N233&gt;ROUND(M233*I233,2)),"Rever limites dos custos e IVA",IF(AND(OR(M233&lt;H233,L233&gt;0,N233&lt;J233-L233,G233=0),O233=""),"Falta fundamento de IVA ou rateio",IF(COUNTIFS(Documentos!$A$7:$A$306,Q233,Documentos!$E$7:$E$306,"&lt;&gt;")&lt;&gt;1,"Falta documento de suporte","OK"))))))</f>
        <v/>
      </c>
    </row>
    <row r="234" spans="1:20" ht="34.950000000000003" customHeight="1">
      <c r="A234" s="8" t="s">
        <v>1035</v>
      </c>
      <c r="B234" s="7"/>
      <c r="C234" s="7"/>
      <c r="D234" s="7"/>
      <c r="E234" s="7"/>
      <c r="F234" s="14"/>
      <c r="G234" s="12"/>
      <c r="H234" s="16" t="str">
        <f t="shared" si="24"/>
        <v/>
      </c>
      <c r="I234" s="15"/>
      <c r="J234" s="16" t="str">
        <f t="shared" si="25"/>
        <v/>
      </c>
      <c r="K234" s="16" t="str">
        <f t="shared" si="26"/>
        <v/>
      </c>
      <c r="L234" s="12"/>
      <c r="M234" s="12"/>
      <c r="N234" s="12"/>
      <c r="O234" s="7"/>
      <c r="P234" s="7"/>
      <c r="Q234" s="7"/>
      <c r="R234" s="16" t="str">
        <f t="shared" si="27"/>
        <v/>
      </c>
      <c r="S234" s="16" t="str">
        <f t="shared" si="28"/>
        <v/>
      </c>
      <c r="T234" s="35" t="str">
        <f>IF(COUNTA(B234:G234,I234,L234:Q234)=0,"",IF(NOT(COUNTIFS(Intervencoes!$A$7:$A$26,B234,Intervencoes!$B$7:$B$26,"&lt;&gt;")=1),"Rever ID intervenção",IF(OR(C234="",D234="",E234="",P234="",Q234="",COUNT(F234:G234,I234,L234:N234)&lt;&gt;6),"Faltam valores ou suporte",IF(OR(F234&lt;=0,G234&lt;0,I234&lt;0,I234&gt;1,L234&lt;0,L234&gt;J234,M234&lt;0,M234&gt;H234,N234&lt;0,N234&gt;J234-L234,N234&gt;ROUND(M234*I234,2)),"Rever limites dos custos e IVA",IF(AND(OR(M234&lt;H234,L234&gt;0,N234&lt;J234-L234,G234=0),O234=""),"Falta fundamento de IVA ou rateio",IF(COUNTIFS(Documentos!$A$7:$A$306,Q234,Documentos!$E$7:$E$306,"&lt;&gt;")&lt;&gt;1,"Falta documento de suporte","OK"))))))</f>
        <v/>
      </c>
    </row>
    <row r="235" spans="1:20" ht="34.950000000000003" customHeight="1">
      <c r="A235" s="8" t="s">
        <v>1036</v>
      </c>
      <c r="B235" s="7"/>
      <c r="C235" s="7"/>
      <c r="D235" s="7"/>
      <c r="E235" s="7"/>
      <c r="F235" s="14"/>
      <c r="G235" s="12"/>
      <c r="H235" s="16" t="str">
        <f t="shared" ref="H235:H266" si="29">IF(B235="","",IF(COUNT(F235:G235)&lt;2,"Por apurar",ROUND(F235*G235,2)))</f>
        <v/>
      </c>
      <c r="I235" s="15"/>
      <c r="J235" s="16" t="str">
        <f t="shared" ref="J235:J266" si="30">IF(B235="","",IF(AND(ISNUMBER(H235),ISNUMBER(I235)),ROUND(H235*I235,2),"Por apurar"))</f>
        <v/>
      </c>
      <c r="K235" s="16" t="str">
        <f t="shared" ref="K235:K266" si="31">IF(B235="","",IF(AND(ISNUMBER(H235),ISNUMBER(J235)),H235+J235,"Por apurar"))</f>
        <v/>
      </c>
      <c r="L235" s="12"/>
      <c r="M235" s="12"/>
      <c r="N235" s="12"/>
      <c r="O235" s="7"/>
      <c r="P235" s="7"/>
      <c r="Q235" s="7"/>
      <c r="R235" s="16" t="str">
        <f t="shared" ref="R235:R266" si="32">IF(B235="","",IF(COUNT(M235:N235)&lt;2,"Por apurar",IF(OR(D235="Pessoal próprio",D235="Maquinaria própria"),SUM(M235:N235),0)))</f>
        <v/>
      </c>
      <c r="S235" s="16" t="str">
        <f t="shared" ref="S235:S266" si="33">IF(B235="","",IF(T235&lt;&gt;"OK","Por apurar",SUM(M235:N235)-R235))</f>
        <v/>
      </c>
      <c r="T235" s="35" t="str">
        <f>IF(COUNTA(B235:G235,I235,L235:Q235)=0,"",IF(NOT(COUNTIFS(Intervencoes!$A$7:$A$26,B235,Intervencoes!$B$7:$B$26,"&lt;&gt;")=1),"Rever ID intervenção",IF(OR(C235="",D235="",E235="",P235="",Q235="",COUNT(F235:G235,I235,L235:N235)&lt;&gt;6),"Faltam valores ou suporte",IF(OR(F235&lt;=0,G235&lt;0,I235&lt;0,I235&gt;1,L235&lt;0,L235&gt;J235,M235&lt;0,M235&gt;H235,N235&lt;0,N235&gt;J235-L235,N235&gt;ROUND(M235*I235,2)),"Rever limites dos custos e IVA",IF(AND(OR(M235&lt;H235,L235&gt;0,N235&lt;J235-L235,G235=0),O235=""),"Falta fundamento de IVA ou rateio",IF(COUNTIFS(Documentos!$A$7:$A$306,Q235,Documentos!$E$7:$E$306,"&lt;&gt;")&lt;&gt;1,"Falta documento de suporte","OK"))))))</f>
        <v/>
      </c>
    </row>
    <row r="236" spans="1:20" ht="34.950000000000003" customHeight="1">
      <c r="A236" s="8" t="s">
        <v>1037</v>
      </c>
      <c r="B236" s="7"/>
      <c r="C236" s="7"/>
      <c r="D236" s="7"/>
      <c r="E236" s="7"/>
      <c r="F236" s="14"/>
      <c r="G236" s="12"/>
      <c r="H236" s="16" t="str">
        <f t="shared" si="29"/>
        <v/>
      </c>
      <c r="I236" s="15"/>
      <c r="J236" s="16" t="str">
        <f t="shared" si="30"/>
        <v/>
      </c>
      <c r="K236" s="16" t="str">
        <f t="shared" si="31"/>
        <v/>
      </c>
      <c r="L236" s="12"/>
      <c r="M236" s="12"/>
      <c r="N236" s="12"/>
      <c r="O236" s="7"/>
      <c r="P236" s="7"/>
      <c r="Q236" s="7"/>
      <c r="R236" s="16" t="str">
        <f t="shared" si="32"/>
        <v/>
      </c>
      <c r="S236" s="16" t="str">
        <f t="shared" si="33"/>
        <v/>
      </c>
      <c r="T236" s="35" t="str">
        <f>IF(COUNTA(B236:G236,I236,L236:Q236)=0,"",IF(NOT(COUNTIFS(Intervencoes!$A$7:$A$26,B236,Intervencoes!$B$7:$B$26,"&lt;&gt;")=1),"Rever ID intervenção",IF(OR(C236="",D236="",E236="",P236="",Q236="",COUNT(F236:G236,I236,L236:N236)&lt;&gt;6),"Faltam valores ou suporte",IF(OR(F236&lt;=0,G236&lt;0,I236&lt;0,I236&gt;1,L236&lt;0,L236&gt;J236,M236&lt;0,M236&gt;H236,N236&lt;0,N236&gt;J236-L236,N236&gt;ROUND(M236*I236,2)),"Rever limites dos custos e IVA",IF(AND(OR(M236&lt;H236,L236&gt;0,N236&lt;J236-L236,G236=0),O236=""),"Falta fundamento de IVA ou rateio",IF(COUNTIFS(Documentos!$A$7:$A$306,Q236,Documentos!$E$7:$E$306,"&lt;&gt;")&lt;&gt;1,"Falta documento de suporte","OK"))))))</f>
        <v/>
      </c>
    </row>
    <row r="237" spans="1:20" ht="34.950000000000003" customHeight="1">
      <c r="A237" s="8" t="s">
        <v>1038</v>
      </c>
      <c r="B237" s="7"/>
      <c r="C237" s="7"/>
      <c r="D237" s="7"/>
      <c r="E237" s="7"/>
      <c r="F237" s="14"/>
      <c r="G237" s="12"/>
      <c r="H237" s="16" t="str">
        <f t="shared" si="29"/>
        <v/>
      </c>
      <c r="I237" s="15"/>
      <c r="J237" s="16" t="str">
        <f t="shared" si="30"/>
        <v/>
      </c>
      <c r="K237" s="16" t="str">
        <f t="shared" si="31"/>
        <v/>
      </c>
      <c r="L237" s="12"/>
      <c r="M237" s="12"/>
      <c r="N237" s="12"/>
      <c r="O237" s="7"/>
      <c r="P237" s="7"/>
      <c r="Q237" s="7"/>
      <c r="R237" s="16" t="str">
        <f t="shared" si="32"/>
        <v/>
      </c>
      <c r="S237" s="16" t="str">
        <f t="shared" si="33"/>
        <v/>
      </c>
      <c r="T237" s="35" t="str">
        <f>IF(COUNTA(B237:G237,I237,L237:Q237)=0,"",IF(NOT(COUNTIFS(Intervencoes!$A$7:$A$26,B237,Intervencoes!$B$7:$B$26,"&lt;&gt;")=1),"Rever ID intervenção",IF(OR(C237="",D237="",E237="",P237="",Q237="",COUNT(F237:G237,I237,L237:N237)&lt;&gt;6),"Faltam valores ou suporte",IF(OR(F237&lt;=0,G237&lt;0,I237&lt;0,I237&gt;1,L237&lt;0,L237&gt;J237,M237&lt;0,M237&gt;H237,N237&lt;0,N237&gt;J237-L237,N237&gt;ROUND(M237*I237,2)),"Rever limites dos custos e IVA",IF(AND(OR(M237&lt;H237,L237&gt;0,N237&lt;J237-L237,G237=0),O237=""),"Falta fundamento de IVA ou rateio",IF(COUNTIFS(Documentos!$A$7:$A$306,Q237,Documentos!$E$7:$E$306,"&lt;&gt;")&lt;&gt;1,"Falta documento de suporte","OK"))))))</f>
        <v/>
      </c>
    </row>
    <row r="238" spans="1:20" ht="34.950000000000003" customHeight="1">
      <c r="A238" s="8" t="s">
        <v>1039</v>
      </c>
      <c r="B238" s="7"/>
      <c r="C238" s="7"/>
      <c r="D238" s="7"/>
      <c r="E238" s="7"/>
      <c r="F238" s="14"/>
      <c r="G238" s="12"/>
      <c r="H238" s="16" t="str">
        <f t="shared" si="29"/>
        <v/>
      </c>
      <c r="I238" s="15"/>
      <c r="J238" s="16" t="str">
        <f t="shared" si="30"/>
        <v/>
      </c>
      <c r="K238" s="16" t="str">
        <f t="shared" si="31"/>
        <v/>
      </c>
      <c r="L238" s="12"/>
      <c r="M238" s="12"/>
      <c r="N238" s="12"/>
      <c r="O238" s="7"/>
      <c r="P238" s="7"/>
      <c r="Q238" s="7"/>
      <c r="R238" s="16" t="str">
        <f t="shared" si="32"/>
        <v/>
      </c>
      <c r="S238" s="16" t="str">
        <f t="shared" si="33"/>
        <v/>
      </c>
      <c r="T238" s="35" t="str">
        <f>IF(COUNTA(B238:G238,I238,L238:Q238)=0,"",IF(NOT(COUNTIFS(Intervencoes!$A$7:$A$26,B238,Intervencoes!$B$7:$B$26,"&lt;&gt;")=1),"Rever ID intervenção",IF(OR(C238="",D238="",E238="",P238="",Q238="",COUNT(F238:G238,I238,L238:N238)&lt;&gt;6),"Faltam valores ou suporte",IF(OR(F238&lt;=0,G238&lt;0,I238&lt;0,I238&gt;1,L238&lt;0,L238&gt;J238,M238&lt;0,M238&gt;H238,N238&lt;0,N238&gt;J238-L238,N238&gt;ROUND(M238*I238,2)),"Rever limites dos custos e IVA",IF(AND(OR(M238&lt;H238,L238&gt;0,N238&lt;J238-L238,G238=0),O238=""),"Falta fundamento de IVA ou rateio",IF(COUNTIFS(Documentos!$A$7:$A$306,Q238,Documentos!$E$7:$E$306,"&lt;&gt;")&lt;&gt;1,"Falta documento de suporte","OK"))))))</f>
        <v/>
      </c>
    </row>
    <row r="239" spans="1:20" ht="34.950000000000003" customHeight="1">
      <c r="A239" s="8" t="s">
        <v>1040</v>
      </c>
      <c r="B239" s="7"/>
      <c r="C239" s="7"/>
      <c r="D239" s="7"/>
      <c r="E239" s="7"/>
      <c r="F239" s="14"/>
      <c r="G239" s="12"/>
      <c r="H239" s="16" t="str">
        <f t="shared" si="29"/>
        <v/>
      </c>
      <c r="I239" s="15"/>
      <c r="J239" s="16" t="str">
        <f t="shared" si="30"/>
        <v/>
      </c>
      <c r="K239" s="16" t="str">
        <f t="shared" si="31"/>
        <v/>
      </c>
      <c r="L239" s="12"/>
      <c r="M239" s="12"/>
      <c r="N239" s="12"/>
      <c r="O239" s="7"/>
      <c r="P239" s="7"/>
      <c r="Q239" s="7"/>
      <c r="R239" s="16" t="str">
        <f t="shared" si="32"/>
        <v/>
      </c>
      <c r="S239" s="16" t="str">
        <f t="shared" si="33"/>
        <v/>
      </c>
      <c r="T239" s="35" t="str">
        <f>IF(COUNTA(B239:G239,I239,L239:Q239)=0,"",IF(NOT(COUNTIFS(Intervencoes!$A$7:$A$26,B239,Intervencoes!$B$7:$B$26,"&lt;&gt;")=1),"Rever ID intervenção",IF(OR(C239="",D239="",E239="",P239="",Q239="",COUNT(F239:G239,I239,L239:N239)&lt;&gt;6),"Faltam valores ou suporte",IF(OR(F239&lt;=0,G239&lt;0,I239&lt;0,I239&gt;1,L239&lt;0,L239&gt;J239,M239&lt;0,M239&gt;H239,N239&lt;0,N239&gt;J239-L239,N239&gt;ROUND(M239*I239,2)),"Rever limites dos custos e IVA",IF(AND(OR(M239&lt;H239,L239&gt;0,N239&lt;J239-L239,G239=0),O239=""),"Falta fundamento de IVA ou rateio",IF(COUNTIFS(Documentos!$A$7:$A$306,Q239,Documentos!$E$7:$E$306,"&lt;&gt;")&lt;&gt;1,"Falta documento de suporte","OK"))))))</f>
        <v/>
      </c>
    </row>
    <row r="240" spans="1:20" ht="34.950000000000003" customHeight="1">
      <c r="A240" s="8" t="s">
        <v>1041</v>
      </c>
      <c r="B240" s="7"/>
      <c r="C240" s="7"/>
      <c r="D240" s="7"/>
      <c r="E240" s="7"/>
      <c r="F240" s="14"/>
      <c r="G240" s="12"/>
      <c r="H240" s="16" t="str">
        <f t="shared" si="29"/>
        <v/>
      </c>
      <c r="I240" s="15"/>
      <c r="J240" s="16" t="str">
        <f t="shared" si="30"/>
        <v/>
      </c>
      <c r="K240" s="16" t="str">
        <f t="shared" si="31"/>
        <v/>
      </c>
      <c r="L240" s="12"/>
      <c r="M240" s="12"/>
      <c r="N240" s="12"/>
      <c r="O240" s="7"/>
      <c r="P240" s="7"/>
      <c r="Q240" s="7"/>
      <c r="R240" s="16" t="str">
        <f t="shared" si="32"/>
        <v/>
      </c>
      <c r="S240" s="16" t="str">
        <f t="shared" si="33"/>
        <v/>
      </c>
      <c r="T240" s="35" t="str">
        <f>IF(COUNTA(B240:G240,I240,L240:Q240)=0,"",IF(NOT(COUNTIFS(Intervencoes!$A$7:$A$26,B240,Intervencoes!$B$7:$B$26,"&lt;&gt;")=1),"Rever ID intervenção",IF(OR(C240="",D240="",E240="",P240="",Q240="",COUNT(F240:G240,I240,L240:N240)&lt;&gt;6),"Faltam valores ou suporte",IF(OR(F240&lt;=0,G240&lt;0,I240&lt;0,I240&gt;1,L240&lt;0,L240&gt;J240,M240&lt;0,M240&gt;H240,N240&lt;0,N240&gt;J240-L240,N240&gt;ROUND(M240*I240,2)),"Rever limites dos custos e IVA",IF(AND(OR(M240&lt;H240,L240&gt;0,N240&lt;J240-L240,G240=0),O240=""),"Falta fundamento de IVA ou rateio",IF(COUNTIFS(Documentos!$A$7:$A$306,Q240,Documentos!$E$7:$E$306,"&lt;&gt;")&lt;&gt;1,"Falta documento de suporte","OK"))))))</f>
        <v/>
      </c>
    </row>
    <row r="241" spans="1:20" ht="34.950000000000003" customHeight="1">
      <c r="A241" s="8" t="s">
        <v>1042</v>
      </c>
      <c r="B241" s="7"/>
      <c r="C241" s="7"/>
      <c r="D241" s="7"/>
      <c r="E241" s="7"/>
      <c r="F241" s="14"/>
      <c r="G241" s="12"/>
      <c r="H241" s="16" t="str">
        <f t="shared" si="29"/>
        <v/>
      </c>
      <c r="I241" s="15"/>
      <c r="J241" s="16" t="str">
        <f t="shared" si="30"/>
        <v/>
      </c>
      <c r="K241" s="16" t="str">
        <f t="shared" si="31"/>
        <v/>
      </c>
      <c r="L241" s="12"/>
      <c r="M241" s="12"/>
      <c r="N241" s="12"/>
      <c r="O241" s="7"/>
      <c r="P241" s="7"/>
      <c r="Q241" s="7"/>
      <c r="R241" s="16" t="str">
        <f t="shared" si="32"/>
        <v/>
      </c>
      <c r="S241" s="16" t="str">
        <f t="shared" si="33"/>
        <v/>
      </c>
      <c r="T241" s="35" t="str">
        <f>IF(COUNTA(B241:G241,I241,L241:Q241)=0,"",IF(NOT(COUNTIFS(Intervencoes!$A$7:$A$26,B241,Intervencoes!$B$7:$B$26,"&lt;&gt;")=1),"Rever ID intervenção",IF(OR(C241="",D241="",E241="",P241="",Q241="",COUNT(F241:G241,I241,L241:N241)&lt;&gt;6),"Faltam valores ou suporte",IF(OR(F241&lt;=0,G241&lt;0,I241&lt;0,I241&gt;1,L241&lt;0,L241&gt;J241,M241&lt;0,M241&gt;H241,N241&lt;0,N241&gt;J241-L241,N241&gt;ROUND(M241*I241,2)),"Rever limites dos custos e IVA",IF(AND(OR(M241&lt;H241,L241&gt;0,N241&lt;J241-L241,G241=0),O241=""),"Falta fundamento de IVA ou rateio",IF(COUNTIFS(Documentos!$A$7:$A$306,Q241,Documentos!$E$7:$E$306,"&lt;&gt;")&lt;&gt;1,"Falta documento de suporte","OK"))))))</f>
        <v/>
      </c>
    </row>
    <row r="242" spans="1:20" ht="34.950000000000003" customHeight="1">
      <c r="A242" s="8" t="s">
        <v>1043</v>
      </c>
      <c r="B242" s="7"/>
      <c r="C242" s="7"/>
      <c r="D242" s="7"/>
      <c r="E242" s="7"/>
      <c r="F242" s="14"/>
      <c r="G242" s="12"/>
      <c r="H242" s="16" t="str">
        <f t="shared" si="29"/>
        <v/>
      </c>
      <c r="I242" s="15"/>
      <c r="J242" s="16" t="str">
        <f t="shared" si="30"/>
        <v/>
      </c>
      <c r="K242" s="16" t="str">
        <f t="shared" si="31"/>
        <v/>
      </c>
      <c r="L242" s="12"/>
      <c r="M242" s="12"/>
      <c r="N242" s="12"/>
      <c r="O242" s="7"/>
      <c r="P242" s="7"/>
      <c r="Q242" s="7"/>
      <c r="R242" s="16" t="str">
        <f t="shared" si="32"/>
        <v/>
      </c>
      <c r="S242" s="16" t="str">
        <f t="shared" si="33"/>
        <v/>
      </c>
      <c r="T242" s="35" t="str">
        <f>IF(COUNTA(B242:G242,I242,L242:Q242)=0,"",IF(NOT(COUNTIFS(Intervencoes!$A$7:$A$26,B242,Intervencoes!$B$7:$B$26,"&lt;&gt;")=1),"Rever ID intervenção",IF(OR(C242="",D242="",E242="",P242="",Q242="",COUNT(F242:G242,I242,L242:N242)&lt;&gt;6),"Faltam valores ou suporte",IF(OR(F242&lt;=0,G242&lt;0,I242&lt;0,I242&gt;1,L242&lt;0,L242&gt;J242,M242&lt;0,M242&gt;H242,N242&lt;0,N242&gt;J242-L242,N242&gt;ROUND(M242*I242,2)),"Rever limites dos custos e IVA",IF(AND(OR(M242&lt;H242,L242&gt;0,N242&lt;J242-L242,G242=0),O242=""),"Falta fundamento de IVA ou rateio",IF(COUNTIFS(Documentos!$A$7:$A$306,Q242,Documentos!$E$7:$E$306,"&lt;&gt;")&lt;&gt;1,"Falta documento de suporte","OK"))))))</f>
        <v/>
      </c>
    </row>
    <row r="243" spans="1:20" ht="34.950000000000003" customHeight="1">
      <c r="A243" s="8" t="s">
        <v>1044</v>
      </c>
      <c r="B243" s="7"/>
      <c r="C243" s="7"/>
      <c r="D243" s="7"/>
      <c r="E243" s="7"/>
      <c r="F243" s="14"/>
      <c r="G243" s="12"/>
      <c r="H243" s="16" t="str">
        <f t="shared" si="29"/>
        <v/>
      </c>
      <c r="I243" s="15"/>
      <c r="J243" s="16" t="str">
        <f t="shared" si="30"/>
        <v/>
      </c>
      <c r="K243" s="16" t="str">
        <f t="shared" si="31"/>
        <v/>
      </c>
      <c r="L243" s="12"/>
      <c r="M243" s="12"/>
      <c r="N243" s="12"/>
      <c r="O243" s="7"/>
      <c r="P243" s="7"/>
      <c r="Q243" s="7"/>
      <c r="R243" s="16" t="str">
        <f t="shared" si="32"/>
        <v/>
      </c>
      <c r="S243" s="16" t="str">
        <f t="shared" si="33"/>
        <v/>
      </c>
      <c r="T243" s="35" t="str">
        <f>IF(COUNTA(B243:G243,I243,L243:Q243)=0,"",IF(NOT(COUNTIFS(Intervencoes!$A$7:$A$26,B243,Intervencoes!$B$7:$B$26,"&lt;&gt;")=1),"Rever ID intervenção",IF(OR(C243="",D243="",E243="",P243="",Q243="",COUNT(F243:G243,I243,L243:N243)&lt;&gt;6),"Faltam valores ou suporte",IF(OR(F243&lt;=0,G243&lt;0,I243&lt;0,I243&gt;1,L243&lt;0,L243&gt;J243,M243&lt;0,M243&gt;H243,N243&lt;0,N243&gt;J243-L243,N243&gt;ROUND(M243*I243,2)),"Rever limites dos custos e IVA",IF(AND(OR(M243&lt;H243,L243&gt;0,N243&lt;J243-L243,G243=0),O243=""),"Falta fundamento de IVA ou rateio",IF(COUNTIFS(Documentos!$A$7:$A$306,Q243,Documentos!$E$7:$E$306,"&lt;&gt;")&lt;&gt;1,"Falta documento de suporte","OK"))))))</f>
        <v/>
      </c>
    </row>
    <row r="244" spans="1:20" ht="34.950000000000003" customHeight="1">
      <c r="A244" s="8" t="s">
        <v>1045</v>
      </c>
      <c r="B244" s="7"/>
      <c r="C244" s="7"/>
      <c r="D244" s="7"/>
      <c r="E244" s="7"/>
      <c r="F244" s="14"/>
      <c r="G244" s="12"/>
      <c r="H244" s="16" t="str">
        <f t="shared" si="29"/>
        <v/>
      </c>
      <c r="I244" s="15"/>
      <c r="J244" s="16" t="str">
        <f t="shared" si="30"/>
        <v/>
      </c>
      <c r="K244" s="16" t="str">
        <f t="shared" si="31"/>
        <v/>
      </c>
      <c r="L244" s="12"/>
      <c r="M244" s="12"/>
      <c r="N244" s="12"/>
      <c r="O244" s="7"/>
      <c r="P244" s="7"/>
      <c r="Q244" s="7"/>
      <c r="R244" s="16" t="str">
        <f t="shared" si="32"/>
        <v/>
      </c>
      <c r="S244" s="16" t="str">
        <f t="shared" si="33"/>
        <v/>
      </c>
      <c r="T244" s="35" t="str">
        <f>IF(COUNTA(B244:G244,I244,L244:Q244)=0,"",IF(NOT(COUNTIFS(Intervencoes!$A$7:$A$26,B244,Intervencoes!$B$7:$B$26,"&lt;&gt;")=1),"Rever ID intervenção",IF(OR(C244="",D244="",E244="",P244="",Q244="",COUNT(F244:G244,I244,L244:N244)&lt;&gt;6),"Faltam valores ou suporte",IF(OR(F244&lt;=0,G244&lt;0,I244&lt;0,I244&gt;1,L244&lt;0,L244&gt;J244,M244&lt;0,M244&gt;H244,N244&lt;0,N244&gt;J244-L244,N244&gt;ROUND(M244*I244,2)),"Rever limites dos custos e IVA",IF(AND(OR(M244&lt;H244,L244&gt;0,N244&lt;J244-L244,G244=0),O244=""),"Falta fundamento de IVA ou rateio",IF(COUNTIFS(Documentos!$A$7:$A$306,Q244,Documentos!$E$7:$E$306,"&lt;&gt;")&lt;&gt;1,"Falta documento de suporte","OK"))))))</f>
        <v/>
      </c>
    </row>
    <row r="245" spans="1:20" ht="34.950000000000003" customHeight="1">
      <c r="A245" s="8" t="s">
        <v>1046</v>
      </c>
      <c r="B245" s="7"/>
      <c r="C245" s="7"/>
      <c r="D245" s="7"/>
      <c r="E245" s="7"/>
      <c r="F245" s="14"/>
      <c r="G245" s="12"/>
      <c r="H245" s="16" t="str">
        <f t="shared" si="29"/>
        <v/>
      </c>
      <c r="I245" s="15"/>
      <c r="J245" s="16" t="str">
        <f t="shared" si="30"/>
        <v/>
      </c>
      <c r="K245" s="16" t="str">
        <f t="shared" si="31"/>
        <v/>
      </c>
      <c r="L245" s="12"/>
      <c r="M245" s="12"/>
      <c r="N245" s="12"/>
      <c r="O245" s="7"/>
      <c r="P245" s="7"/>
      <c r="Q245" s="7"/>
      <c r="R245" s="16" t="str">
        <f t="shared" si="32"/>
        <v/>
      </c>
      <c r="S245" s="16" t="str">
        <f t="shared" si="33"/>
        <v/>
      </c>
      <c r="T245" s="35" t="str">
        <f>IF(COUNTA(B245:G245,I245,L245:Q245)=0,"",IF(NOT(COUNTIFS(Intervencoes!$A$7:$A$26,B245,Intervencoes!$B$7:$B$26,"&lt;&gt;")=1),"Rever ID intervenção",IF(OR(C245="",D245="",E245="",P245="",Q245="",COUNT(F245:G245,I245,L245:N245)&lt;&gt;6),"Faltam valores ou suporte",IF(OR(F245&lt;=0,G245&lt;0,I245&lt;0,I245&gt;1,L245&lt;0,L245&gt;J245,M245&lt;0,M245&gt;H245,N245&lt;0,N245&gt;J245-L245,N245&gt;ROUND(M245*I245,2)),"Rever limites dos custos e IVA",IF(AND(OR(M245&lt;H245,L245&gt;0,N245&lt;J245-L245,G245=0),O245=""),"Falta fundamento de IVA ou rateio",IF(COUNTIFS(Documentos!$A$7:$A$306,Q245,Documentos!$E$7:$E$306,"&lt;&gt;")&lt;&gt;1,"Falta documento de suporte","OK"))))))</f>
        <v/>
      </c>
    </row>
    <row r="246" spans="1:20" ht="34.950000000000003" customHeight="1">
      <c r="A246" s="8" t="s">
        <v>1047</v>
      </c>
      <c r="B246" s="7"/>
      <c r="C246" s="7"/>
      <c r="D246" s="7"/>
      <c r="E246" s="7"/>
      <c r="F246" s="14"/>
      <c r="G246" s="12"/>
      <c r="H246" s="16" t="str">
        <f t="shared" si="29"/>
        <v/>
      </c>
      <c r="I246" s="15"/>
      <c r="J246" s="16" t="str">
        <f t="shared" si="30"/>
        <v/>
      </c>
      <c r="K246" s="16" t="str">
        <f t="shared" si="31"/>
        <v/>
      </c>
      <c r="L246" s="12"/>
      <c r="M246" s="12"/>
      <c r="N246" s="12"/>
      <c r="O246" s="7"/>
      <c r="P246" s="7"/>
      <c r="Q246" s="7"/>
      <c r="R246" s="16" t="str">
        <f t="shared" si="32"/>
        <v/>
      </c>
      <c r="S246" s="16" t="str">
        <f t="shared" si="33"/>
        <v/>
      </c>
      <c r="T246" s="35" t="str">
        <f>IF(COUNTA(B246:G246,I246,L246:Q246)=0,"",IF(NOT(COUNTIFS(Intervencoes!$A$7:$A$26,B246,Intervencoes!$B$7:$B$26,"&lt;&gt;")=1),"Rever ID intervenção",IF(OR(C246="",D246="",E246="",P246="",Q246="",COUNT(F246:G246,I246,L246:N246)&lt;&gt;6),"Faltam valores ou suporte",IF(OR(F246&lt;=0,G246&lt;0,I246&lt;0,I246&gt;1,L246&lt;0,L246&gt;J246,M246&lt;0,M246&gt;H246,N246&lt;0,N246&gt;J246-L246,N246&gt;ROUND(M246*I246,2)),"Rever limites dos custos e IVA",IF(AND(OR(M246&lt;H246,L246&gt;0,N246&lt;J246-L246,G246=0),O246=""),"Falta fundamento de IVA ou rateio",IF(COUNTIFS(Documentos!$A$7:$A$306,Q246,Documentos!$E$7:$E$306,"&lt;&gt;")&lt;&gt;1,"Falta documento de suporte","OK"))))))</f>
        <v/>
      </c>
    </row>
    <row r="247" spans="1:20" ht="34.950000000000003" customHeight="1">
      <c r="A247" s="8" t="s">
        <v>1048</v>
      </c>
      <c r="B247" s="7"/>
      <c r="C247" s="7"/>
      <c r="D247" s="7"/>
      <c r="E247" s="7"/>
      <c r="F247" s="14"/>
      <c r="G247" s="12"/>
      <c r="H247" s="16" t="str">
        <f t="shared" si="29"/>
        <v/>
      </c>
      <c r="I247" s="15"/>
      <c r="J247" s="16" t="str">
        <f t="shared" si="30"/>
        <v/>
      </c>
      <c r="K247" s="16" t="str">
        <f t="shared" si="31"/>
        <v/>
      </c>
      <c r="L247" s="12"/>
      <c r="M247" s="12"/>
      <c r="N247" s="12"/>
      <c r="O247" s="7"/>
      <c r="P247" s="7"/>
      <c r="Q247" s="7"/>
      <c r="R247" s="16" t="str">
        <f t="shared" si="32"/>
        <v/>
      </c>
      <c r="S247" s="16" t="str">
        <f t="shared" si="33"/>
        <v/>
      </c>
      <c r="T247" s="35" t="str">
        <f>IF(COUNTA(B247:G247,I247,L247:Q247)=0,"",IF(NOT(COUNTIFS(Intervencoes!$A$7:$A$26,B247,Intervencoes!$B$7:$B$26,"&lt;&gt;")=1),"Rever ID intervenção",IF(OR(C247="",D247="",E247="",P247="",Q247="",COUNT(F247:G247,I247,L247:N247)&lt;&gt;6),"Faltam valores ou suporte",IF(OR(F247&lt;=0,G247&lt;0,I247&lt;0,I247&gt;1,L247&lt;0,L247&gt;J247,M247&lt;0,M247&gt;H247,N247&lt;0,N247&gt;J247-L247,N247&gt;ROUND(M247*I247,2)),"Rever limites dos custos e IVA",IF(AND(OR(M247&lt;H247,L247&gt;0,N247&lt;J247-L247,G247=0),O247=""),"Falta fundamento de IVA ou rateio",IF(COUNTIFS(Documentos!$A$7:$A$306,Q247,Documentos!$E$7:$E$306,"&lt;&gt;")&lt;&gt;1,"Falta documento de suporte","OK"))))))</f>
        <v/>
      </c>
    </row>
    <row r="248" spans="1:20" ht="34.950000000000003" customHeight="1">
      <c r="A248" s="8" t="s">
        <v>1049</v>
      </c>
      <c r="B248" s="7"/>
      <c r="C248" s="7"/>
      <c r="D248" s="7"/>
      <c r="E248" s="7"/>
      <c r="F248" s="14"/>
      <c r="G248" s="12"/>
      <c r="H248" s="16" t="str">
        <f t="shared" si="29"/>
        <v/>
      </c>
      <c r="I248" s="15"/>
      <c r="J248" s="16" t="str">
        <f t="shared" si="30"/>
        <v/>
      </c>
      <c r="K248" s="16" t="str">
        <f t="shared" si="31"/>
        <v/>
      </c>
      <c r="L248" s="12"/>
      <c r="M248" s="12"/>
      <c r="N248" s="12"/>
      <c r="O248" s="7"/>
      <c r="P248" s="7"/>
      <c r="Q248" s="7"/>
      <c r="R248" s="16" t="str">
        <f t="shared" si="32"/>
        <v/>
      </c>
      <c r="S248" s="16" t="str">
        <f t="shared" si="33"/>
        <v/>
      </c>
      <c r="T248" s="35" t="str">
        <f>IF(COUNTA(B248:G248,I248,L248:Q248)=0,"",IF(NOT(COUNTIFS(Intervencoes!$A$7:$A$26,B248,Intervencoes!$B$7:$B$26,"&lt;&gt;")=1),"Rever ID intervenção",IF(OR(C248="",D248="",E248="",P248="",Q248="",COUNT(F248:G248,I248,L248:N248)&lt;&gt;6),"Faltam valores ou suporte",IF(OR(F248&lt;=0,G248&lt;0,I248&lt;0,I248&gt;1,L248&lt;0,L248&gt;J248,M248&lt;0,M248&gt;H248,N248&lt;0,N248&gt;J248-L248,N248&gt;ROUND(M248*I248,2)),"Rever limites dos custos e IVA",IF(AND(OR(M248&lt;H248,L248&gt;0,N248&lt;J248-L248,G248=0),O248=""),"Falta fundamento de IVA ou rateio",IF(COUNTIFS(Documentos!$A$7:$A$306,Q248,Documentos!$E$7:$E$306,"&lt;&gt;")&lt;&gt;1,"Falta documento de suporte","OK"))))))</f>
        <v/>
      </c>
    </row>
    <row r="249" spans="1:20" ht="34.950000000000003" customHeight="1">
      <c r="A249" s="8" t="s">
        <v>1050</v>
      </c>
      <c r="B249" s="7"/>
      <c r="C249" s="7"/>
      <c r="D249" s="7"/>
      <c r="E249" s="7"/>
      <c r="F249" s="14"/>
      <c r="G249" s="12"/>
      <c r="H249" s="16" t="str">
        <f t="shared" si="29"/>
        <v/>
      </c>
      <c r="I249" s="15"/>
      <c r="J249" s="16" t="str">
        <f t="shared" si="30"/>
        <v/>
      </c>
      <c r="K249" s="16" t="str">
        <f t="shared" si="31"/>
        <v/>
      </c>
      <c r="L249" s="12"/>
      <c r="M249" s="12"/>
      <c r="N249" s="12"/>
      <c r="O249" s="7"/>
      <c r="P249" s="7"/>
      <c r="Q249" s="7"/>
      <c r="R249" s="16" t="str">
        <f t="shared" si="32"/>
        <v/>
      </c>
      <c r="S249" s="16" t="str">
        <f t="shared" si="33"/>
        <v/>
      </c>
      <c r="T249" s="35" t="str">
        <f>IF(COUNTA(B249:G249,I249,L249:Q249)=0,"",IF(NOT(COUNTIFS(Intervencoes!$A$7:$A$26,B249,Intervencoes!$B$7:$B$26,"&lt;&gt;")=1),"Rever ID intervenção",IF(OR(C249="",D249="",E249="",P249="",Q249="",COUNT(F249:G249,I249,L249:N249)&lt;&gt;6),"Faltam valores ou suporte",IF(OR(F249&lt;=0,G249&lt;0,I249&lt;0,I249&gt;1,L249&lt;0,L249&gt;J249,M249&lt;0,M249&gt;H249,N249&lt;0,N249&gt;J249-L249,N249&gt;ROUND(M249*I249,2)),"Rever limites dos custos e IVA",IF(AND(OR(M249&lt;H249,L249&gt;0,N249&lt;J249-L249,G249=0),O249=""),"Falta fundamento de IVA ou rateio",IF(COUNTIFS(Documentos!$A$7:$A$306,Q249,Documentos!$E$7:$E$306,"&lt;&gt;")&lt;&gt;1,"Falta documento de suporte","OK"))))))</f>
        <v/>
      </c>
    </row>
    <row r="250" spans="1:20" ht="34.950000000000003" customHeight="1">
      <c r="A250" s="8" t="s">
        <v>1051</v>
      </c>
      <c r="B250" s="7"/>
      <c r="C250" s="7"/>
      <c r="D250" s="7"/>
      <c r="E250" s="7"/>
      <c r="F250" s="14"/>
      <c r="G250" s="12"/>
      <c r="H250" s="16" t="str">
        <f t="shared" si="29"/>
        <v/>
      </c>
      <c r="I250" s="15"/>
      <c r="J250" s="16" t="str">
        <f t="shared" si="30"/>
        <v/>
      </c>
      <c r="K250" s="16" t="str">
        <f t="shared" si="31"/>
        <v/>
      </c>
      <c r="L250" s="12"/>
      <c r="M250" s="12"/>
      <c r="N250" s="12"/>
      <c r="O250" s="7"/>
      <c r="P250" s="7"/>
      <c r="Q250" s="7"/>
      <c r="R250" s="16" t="str">
        <f t="shared" si="32"/>
        <v/>
      </c>
      <c r="S250" s="16" t="str">
        <f t="shared" si="33"/>
        <v/>
      </c>
      <c r="T250" s="35" t="str">
        <f>IF(COUNTA(B250:G250,I250,L250:Q250)=0,"",IF(NOT(COUNTIFS(Intervencoes!$A$7:$A$26,B250,Intervencoes!$B$7:$B$26,"&lt;&gt;")=1),"Rever ID intervenção",IF(OR(C250="",D250="",E250="",P250="",Q250="",COUNT(F250:G250,I250,L250:N250)&lt;&gt;6),"Faltam valores ou suporte",IF(OR(F250&lt;=0,G250&lt;0,I250&lt;0,I250&gt;1,L250&lt;0,L250&gt;J250,M250&lt;0,M250&gt;H250,N250&lt;0,N250&gt;J250-L250,N250&gt;ROUND(M250*I250,2)),"Rever limites dos custos e IVA",IF(AND(OR(M250&lt;H250,L250&gt;0,N250&lt;J250-L250,G250=0),O250=""),"Falta fundamento de IVA ou rateio",IF(COUNTIFS(Documentos!$A$7:$A$306,Q250,Documentos!$E$7:$E$306,"&lt;&gt;")&lt;&gt;1,"Falta documento de suporte","OK"))))))</f>
        <v/>
      </c>
    </row>
    <row r="251" spans="1:20" ht="34.950000000000003" customHeight="1">
      <c r="A251" s="8" t="s">
        <v>1052</v>
      </c>
      <c r="B251" s="7"/>
      <c r="C251" s="7"/>
      <c r="D251" s="7"/>
      <c r="E251" s="7"/>
      <c r="F251" s="14"/>
      <c r="G251" s="12"/>
      <c r="H251" s="16" t="str">
        <f t="shared" si="29"/>
        <v/>
      </c>
      <c r="I251" s="15"/>
      <c r="J251" s="16" t="str">
        <f t="shared" si="30"/>
        <v/>
      </c>
      <c r="K251" s="16" t="str">
        <f t="shared" si="31"/>
        <v/>
      </c>
      <c r="L251" s="12"/>
      <c r="M251" s="12"/>
      <c r="N251" s="12"/>
      <c r="O251" s="7"/>
      <c r="P251" s="7"/>
      <c r="Q251" s="7"/>
      <c r="R251" s="16" t="str">
        <f t="shared" si="32"/>
        <v/>
      </c>
      <c r="S251" s="16" t="str">
        <f t="shared" si="33"/>
        <v/>
      </c>
      <c r="T251" s="35" t="str">
        <f>IF(COUNTA(B251:G251,I251,L251:Q251)=0,"",IF(NOT(COUNTIFS(Intervencoes!$A$7:$A$26,B251,Intervencoes!$B$7:$B$26,"&lt;&gt;")=1),"Rever ID intervenção",IF(OR(C251="",D251="",E251="",P251="",Q251="",COUNT(F251:G251,I251,L251:N251)&lt;&gt;6),"Faltam valores ou suporte",IF(OR(F251&lt;=0,G251&lt;0,I251&lt;0,I251&gt;1,L251&lt;0,L251&gt;J251,M251&lt;0,M251&gt;H251,N251&lt;0,N251&gt;J251-L251,N251&gt;ROUND(M251*I251,2)),"Rever limites dos custos e IVA",IF(AND(OR(M251&lt;H251,L251&gt;0,N251&lt;J251-L251,G251=0),O251=""),"Falta fundamento de IVA ou rateio",IF(COUNTIFS(Documentos!$A$7:$A$306,Q251,Documentos!$E$7:$E$306,"&lt;&gt;")&lt;&gt;1,"Falta documento de suporte","OK"))))))</f>
        <v/>
      </c>
    </row>
    <row r="252" spans="1:20" ht="34.950000000000003" customHeight="1">
      <c r="A252" s="8" t="s">
        <v>1053</v>
      </c>
      <c r="B252" s="7"/>
      <c r="C252" s="7"/>
      <c r="D252" s="7"/>
      <c r="E252" s="7"/>
      <c r="F252" s="14"/>
      <c r="G252" s="12"/>
      <c r="H252" s="16" t="str">
        <f t="shared" si="29"/>
        <v/>
      </c>
      <c r="I252" s="15"/>
      <c r="J252" s="16" t="str">
        <f t="shared" si="30"/>
        <v/>
      </c>
      <c r="K252" s="16" t="str">
        <f t="shared" si="31"/>
        <v/>
      </c>
      <c r="L252" s="12"/>
      <c r="M252" s="12"/>
      <c r="N252" s="12"/>
      <c r="O252" s="7"/>
      <c r="P252" s="7"/>
      <c r="Q252" s="7"/>
      <c r="R252" s="16" t="str">
        <f t="shared" si="32"/>
        <v/>
      </c>
      <c r="S252" s="16" t="str">
        <f t="shared" si="33"/>
        <v/>
      </c>
      <c r="T252" s="35" t="str">
        <f>IF(COUNTA(B252:G252,I252,L252:Q252)=0,"",IF(NOT(COUNTIFS(Intervencoes!$A$7:$A$26,B252,Intervencoes!$B$7:$B$26,"&lt;&gt;")=1),"Rever ID intervenção",IF(OR(C252="",D252="",E252="",P252="",Q252="",COUNT(F252:G252,I252,L252:N252)&lt;&gt;6),"Faltam valores ou suporte",IF(OR(F252&lt;=0,G252&lt;0,I252&lt;0,I252&gt;1,L252&lt;0,L252&gt;J252,M252&lt;0,M252&gt;H252,N252&lt;0,N252&gt;J252-L252,N252&gt;ROUND(M252*I252,2)),"Rever limites dos custos e IVA",IF(AND(OR(M252&lt;H252,L252&gt;0,N252&lt;J252-L252,G252=0),O252=""),"Falta fundamento de IVA ou rateio",IF(COUNTIFS(Documentos!$A$7:$A$306,Q252,Documentos!$E$7:$E$306,"&lt;&gt;")&lt;&gt;1,"Falta documento de suporte","OK"))))))</f>
        <v/>
      </c>
    </row>
    <row r="253" spans="1:20" ht="34.950000000000003" customHeight="1">
      <c r="A253" s="8" t="s">
        <v>1054</v>
      </c>
      <c r="B253" s="7"/>
      <c r="C253" s="7"/>
      <c r="D253" s="7"/>
      <c r="E253" s="7"/>
      <c r="F253" s="14"/>
      <c r="G253" s="12"/>
      <c r="H253" s="16" t="str">
        <f t="shared" si="29"/>
        <v/>
      </c>
      <c r="I253" s="15"/>
      <c r="J253" s="16" t="str">
        <f t="shared" si="30"/>
        <v/>
      </c>
      <c r="K253" s="16" t="str">
        <f t="shared" si="31"/>
        <v/>
      </c>
      <c r="L253" s="12"/>
      <c r="M253" s="12"/>
      <c r="N253" s="12"/>
      <c r="O253" s="7"/>
      <c r="P253" s="7"/>
      <c r="Q253" s="7"/>
      <c r="R253" s="16" t="str">
        <f t="shared" si="32"/>
        <v/>
      </c>
      <c r="S253" s="16" t="str">
        <f t="shared" si="33"/>
        <v/>
      </c>
      <c r="T253" s="35" t="str">
        <f>IF(COUNTA(B253:G253,I253,L253:Q253)=0,"",IF(NOT(COUNTIFS(Intervencoes!$A$7:$A$26,B253,Intervencoes!$B$7:$B$26,"&lt;&gt;")=1),"Rever ID intervenção",IF(OR(C253="",D253="",E253="",P253="",Q253="",COUNT(F253:G253,I253,L253:N253)&lt;&gt;6),"Faltam valores ou suporte",IF(OR(F253&lt;=0,G253&lt;0,I253&lt;0,I253&gt;1,L253&lt;0,L253&gt;J253,M253&lt;0,M253&gt;H253,N253&lt;0,N253&gt;J253-L253,N253&gt;ROUND(M253*I253,2)),"Rever limites dos custos e IVA",IF(AND(OR(M253&lt;H253,L253&gt;0,N253&lt;J253-L253,G253=0),O253=""),"Falta fundamento de IVA ou rateio",IF(COUNTIFS(Documentos!$A$7:$A$306,Q253,Documentos!$E$7:$E$306,"&lt;&gt;")&lt;&gt;1,"Falta documento de suporte","OK"))))))</f>
        <v/>
      </c>
    </row>
    <row r="254" spans="1:20" ht="34.950000000000003" customHeight="1">
      <c r="A254" s="8" t="s">
        <v>1055</v>
      </c>
      <c r="B254" s="7"/>
      <c r="C254" s="7"/>
      <c r="D254" s="7"/>
      <c r="E254" s="7"/>
      <c r="F254" s="14"/>
      <c r="G254" s="12"/>
      <c r="H254" s="16" t="str">
        <f t="shared" si="29"/>
        <v/>
      </c>
      <c r="I254" s="15"/>
      <c r="J254" s="16" t="str">
        <f t="shared" si="30"/>
        <v/>
      </c>
      <c r="K254" s="16" t="str">
        <f t="shared" si="31"/>
        <v/>
      </c>
      <c r="L254" s="12"/>
      <c r="M254" s="12"/>
      <c r="N254" s="12"/>
      <c r="O254" s="7"/>
      <c r="P254" s="7"/>
      <c r="Q254" s="7"/>
      <c r="R254" s="16" t="str">
        <f t="shared" si="32"/>
        <v/>
      </c>
      <c r="S254" s="16" t="str">
        <f t="shared" si="33"/>
        <v/>
      </c>
      <c r="T254" s="35" t="str">
        <f>IF(COUNTA(B254:G254,I254,L254:Q254)=0,"",IF(NOT(COUNTIFS(Intervencoes!$A$7:$A$26,B254,Intervencoes!$B$7:$B$26,"&lt;&gt;")=1),"Rever ID intervenção",IF(OR(C254="",D254="",E254="",P254="",Q254="",COUNT(F254:G254,I254,L254:N254)&lt;&gt;6),"Faltam valores ou suporte",IF(OR(F254&lt;=0,G254&lt;0,I254&lt;0,I254&gt;1,L254&lt;0,L254&gt;J254,M254&lt;0,M254&gt;H254,N254&lt;0,N254&gt;J254-L254,N254&gt;ROUND(M254*I254,2)),"Rever limites dos custos e IVA",IF(AND(OR(M254&lt;H254,L254&gt;0,N254&lt;J254-L254,G254=0),O254=""),"Falta fundamento de IVA ou rateio",IF(COUNTIFS(Documentos!$A$7:$A$306,Q254,Documentos!$E$7:$E$306,"&lt;&gt;")&lt;&gt;1,"Falta documento de suporte","OK"))))))</f>
        <v/>
      </c>
    </row>
    <row r="255" spans="1:20" ht="34.950000000000003" customHeight="1">
      <c r="A255" s="8" t="s">
        <v>1056</v>
      </c>
      <c r="B255" s="7"/>
      <c r="C255" s="7"/>
      <c r="D255" s="7"/>
      <c r="E255" s="7"/>
      <c r="F255" s="14"/>
      <c r="G255" s="12"/>
      <c r="H255" s="16" t="str">
        <f t="shared" si="29"/>
        <v/>
      </c>
      <c r="I255" s="15"/>
      <c r="J255" s="16" t="str">
        <f t="shared" si="30"/>
        <v/>
      </c>
      <c r="K255" s="16" t="str">
        <f t="shared" si="31"/>
        <v/>
      </c>
      <c r="L255" s="12"/>
      <c r="M255" s="12"/>
      <c r="N255" s="12"/>
      <c r="O255" s="7"/>
      <c r="P255" s="7"/>
      <c r="Q255" s="7"/>
      <c r="R255" s="16" t="str">
        <f t="shared" si="32"/>
        <v/>
      </c>
      <c r="S255" s="16" t="str">
        <f t="shared" si="33"/>
        <v/>
      </c>
      <c r="T255" s="35" t="str">
        <f>IF(COUNTA(B255:G255,I255,L255:Q255)=0,"",IF(NOT(COUNTIFS(Intervencoes!$A$7:$A$26,B255,Intervencoes!$B$7:$B$26,"&lt;&gt;")=1),"Rever ID intervenção",IF(OR(C255="",D255="",E255="",P255="",Q255="",COUNT(F255:G255,I255,L255:N255)&lt;&gt;6),"Faltam valores ou suporte",IF(OR(F255&lt;=0,G255&lt;0,I255&lt;0,I255&gt;1,L255&lt;0,L255&gt;J255,M255&lt;0,M255&gt;H255,N255&lt;0,N255&gt;J255-L255,N255&gt;ROUND(M255*I255,2)),"Rever limites dos custos e IVA",IF(AND(OR(M255&lt;H255,L255&gt;0,N255&lt;J255-L255,G255=0),O255=""),"Falta fundamento de IVA ou rateio",IF(COUNTIFS(Documentos!$A$7:$A$306,Q255,Documentos!$E$7:$E$306,"&lt;&gt;")&lt;&gt;1,"Falta documento de suporte","OK"))))))</f>
        <v/>
      </c>
    </row>
    <row r="256" spans="1:20" ht="34.950000000000003" customHeight="1">
      <c r="A256" s="8" t="s">
        <v>1057</v>
      </c>
      <c r="B256" s="7"/>
      <c r="C256" s="7"/>
      <c r="D256" s="7"/>
      <c r="E256" s="7"/>
      <c r="F256" s="14"/>
      <c r="G256" s="12"/>
      <c r="H256" s="16" t="str">
        <f t="shared" si="29"/>
        <v/>
      </c>
      <c r="I256" s="15"/>
      <c r="J256" s="16" t="str">
        <f t="shared" si="30"/>
        <v/>
      </c>
      <c r="K256" s="16" t="str">
        <f t="shared" si="31"/>
        <v/>
      </c>
      <c r="L256" s="12"/>
      <c r="M256" s="12"/>
      <c r="N256" s="12"/>
      <c r="O256" s="7"/>
      <c r="P256" s="7"/>
      <c r="Q256" s="7"/>
      <c r="R256" s="16" t="str">
        <f t="shared" si="32"/>
        <v/>
      </c>
      <c r="S256" s="16" t="str">
        <f t="shared" si="33"/>
        <v/>
      </c>
      <c r="T256" s="35" t="str">
        <f>IF(COUNTA(B256:G256,I256,L256:Q256)=0,"",IF(NOT(COUNTIFS(Intervencoes!$A$7:$A$26,B256,Intervencoes!$B$7:$B$26,"&lt;&gt;")=1),"Rever ID intervenção",IF(OR(C256="",D256="",E256="",P256="",Q256="",COUNT(F256:G256,I256,L256:N256)&lt;&gt;6),"Faltam valores ou suporte",IF(OR(F256&lt;=0,G256&lt;0,I256&lt;0,I256&gt;1,L256&lt;0,L256&gt;J256,M256&lt;0,M256&gt;H256,N256&lt;0,N256&gt;J256-L256,N256&gt;ROUND(M256*I256,2)),"Rever limites dos custos e IVA",IF(AND(OR(M256&lt;H256,L256&gt;0,N256&lt;J256-L256,G256=0),O256=""),"Falta fundamento de IVA ou rateio",IF(COUNTIFS(Documentos!$A$7:$A$306,Q256,Documentos!$E$7:$E$306,"&lt;&gt;")&lt;&gt;1,"Falta documento de suporte","OK"))))))</f>
        <v/>
      </c>
    </row>
    <row r="257" spans="1:20" ht="34.950000000000003" customHeight="1">
      <c r="A257" s="8" t="s">
        <v>1058</v>
      </c>
      <c r="B257" s="7"/>
      <c r="C257" s="7"/>
      <c r="D257" s="7"/>
      <c r="E257" s="7"/>
      <c r="F257" s="14"/>
      <c r="G257" s="12"/>
      <c r="H257" s="16" t="str">
        <f t="shared" si="29"/>
        <v/>
      </c>
      <c r="I257" s="15"/>
      <c r="J257" s="16" t="str">
        <f t="shared" si="30"/>
        <v/>
      </c>
      <c r="K257" s="16" t="str">
        <f t="shared" si="31"/>
        <v/>
      </c>
      <c r="L257" s="12"/>
      <c r="M257" s="12"/>
      <c r="N257" s="12"/>
      <c r="O257" s="7"/>
      <c r="P257" s="7"/>
      <c r="Q257" s="7"/>
      <c r="R257" s="16" t="str">
        <f t="shared" si="32"/>
        <v/>
      </c>
      <c r="S257" s="16" t="str">
        <f t="shared" si="33"/>
        <v/>
      </c>
      <c r="T257" s="35" t="str">
        <f>IF(COUNTA(B257:G257,I257,L257:Q257)=0,"",IF(NOT(COUNTIFS(Intervencoes!$A$7:$A$26,B257,Intervencoes!$B$7:$B$26,"&lt;&gt;")=1),"Rever ID intervenção",IF(OR(C257="",D257="",E257="",P257="",Q257="",COUNT(F257:G257,I257,L257:N257)&lt;&gt;6),"Faltam valores ou suporte",IF(OR(F257&lt;=0,G257&lt;0,I257&lt;0,I257&gt;1,L257&lt;0,L257&gt;J257,M257&lt;0,M257&gt;H257,N257&lt;0,N257&gt;J257-L257,N257&gt;ROUND(M257*I257,2)),"Rever limites dos custos e IVA",IF(AND(OR(M257&lt;H257,L257&gt;0,N257&lt;J257-L257,G257=0),O257=""),"Falta fundamento de IVA ou rateio",IF(COUNTIFS(Documentos!$A$7:$A$306,Q257,Documentos!$E$7:$E$306,"&lt;&gt;")&lt;&gt;1,"Falta documento de suporte","OK"))))))</f>
        <v/>
      </c>
    </row>
    <row r="258" spans="1:20" ht="34.950000000000003" customHeight="1">
      <c r="A258" s="8" t="s">
        <v>1059</v>
      </c>
      <c r="B258" s="7"/>
      <c r="C258" s="7"/>
      <c r="D258" s="7"/>
      <c r="E258" s="7"/>
      <c r="F258" s="14"/>
      <c r="G258" s="12"/>
      <c r="H258" s="16" t="str">
        <f t="shared" si="29"/>
        <v/>
      </c>
      <c r="I258" s="15"/>
      <c r="J258" s="16" t="str">
        <f t="shared" si="30"/>
        <v/>
      </c>
      <c r="K258" s="16" t="str">
        <f t="shared" si="31"/>
        <v/>
      </c>
      <c r="L258" s="12"/>
      <c r="M258" s="12"/>
      <c r="N258" s="12"/>
      <c r="O258" s="7"/>
      <c r="P258" s="7"/>
      <c r="Q258" s="7"/>
      <c r="R258" s="16" t="str">
        <f t="shared" si="32"/>
        <v/>
      </c>
      <c r="S258" s="16" t="str">
        <f t="shared" si="33"/>
        <v/>
      </c>
      <c r="T258" s="35" t="str">
        <f>IF(COUNTA(B258:G258,I258,L258:Q258)=0,"",IF(NOT(COUNTIFS(Intervencoes!$A$7:$A$26,B258,Intervencoes!$B$7:$B$26,"&lt;&gt;")=1),"Rever ID intervenção",IF(OR(C258="",D258="",E258="",P258="",Q258="",COUNT(F258:G258,I258,L258:N258)&lt;&gt;6),"Faltam valores ou suporte",IF(OR(F258&lt;=0,G258&lt;0,I258&lt;0,I258&gt;1,L258&lt;0,L258&gt;J258,M258&lt;0,M258&gt;H258,N258&lt;0,N258&gt;J258-L258,N258&gt;ROUND(M258*I258,2)),"Rever limites dos custos e IVA",IF(AND(OR(M258&lt;H258,L258&gt;0,N258&lt;J258-L258,G258=0),O258=""),"Falta fundamento de IVA ou rateio",IF(COUNTIFS(Documentos!$A$7:$A$306,Q258,Documentos!$E$7:$E$306,"&lt;&gt;")&lt;&gt;1,"Falta documento de suporte","OK"))))))</f>
        <v/>
      </c>
    </row>
    <row r="259" spans="1:20" ht="34.950000000000003" customHeight="1">
      <c r="A259" s="8" t="s">
        <v>1060</v>
      </c>
      <c r="B259" s="7"/>
      <c r="C259" s="7"/>
      <c r="D259" s="7"/>
      <c r="E259" s="7"/>
      <c r="F259" s="14"/>
      <c r="G259" s="12"/>
      <c r="H259" s="16" t="str">
        <f t="shared" si="29"/>
        <v/>
      </c>
      <c r="I259" s="15"/>
      <c r="J259" s="16" t="str">
        <f t="shared" si="30"/>
        <v/>
      </c>
      <c r="K259" s="16" t="str">
        <f t="shared" si="31"/>
        <v/>
      </c>
      <c r="L259" s="12"/>
      <c r="M259" s="12"/>
      <c r="N259" s="12"/>
      <c r="O259" s="7"/>
      <c r="P259" s="7"/>
      <c r="Q259" s="7"/>
      <c r="R259" s="16" t="str">
        <f t="shared" si="32"/>
        <v/>
      </c>
      <c r="S259" s="16" t="str">
        <f t="shared" si="33"/>
        <v/>
      </c>
      <c r="T259" s="35" t="str">
        <f>IF(COUNTA(B259:G259,I259,L259:Q259)=0,"",IF(NOT(COUNTIFS(Intervencoes!$A$7:$A$26,B259,Intervencoes!$B$7:$B$26,"&lt;&gt;")=1),"Rever ID intervenção",IF(OR(C259="",D259="",E259="",P259="",Q259="",COUNT(F259:G259,I259,L259:N259)&lt;&gt;6),"Faltam valores ou suporte",IF(OR(F259&lt;=0,G259&lt;0,I259&lt;0,I259&gt;1,L259&lt;0,L259&gt;J259,M259&lt;0,M259&gt;H259,N259&lt;0,N259&gt;J259-L259,N259&gt;ROUND(M259*I259,2)),"Rever limites dos custos e IVA",IF(AND(OR(M259&lt;H259,L259&gt;0,N259&lt;J259-L259,G259=0),O259=""),"Falta fundamento de IVA ou rateio",IF(COUNTIFS(Documentos!$A$7:$A$306,Q259,Documentos!$E$7:$E$306,"&lt;&gt;")&lt;&gt;1,"Falta documento de suporte","OK"))))))</f>
        <v/>
      </c>
    </row>
    <row r="260" spans="1:20" ht="34.950000000000003" customHeight="1">
      <c r="A260" s="8" t="s">
        <v>1061</v>
      </c>
      <c r="B260" s="7"/>
      <c r="C260" s="7"/>
      <c r="D260" s="7"/>
      <c r="E260" s="7"/>
      <c r="F260" s="14"/>
      <c r="G260" s="12"/>
      <c r="H260" s="16" t="str">
        <f t="shared" si="29"/>
        <v/>
      </c>
      <c r="I260" s="15"/>
      <c r="J260" s="16" t="str">
        <f t="shared" si="30"/>
        <v/>
      </c>
      <c r="K260" s="16" t="str">
        <f t="shared" si="31"/>
        <v/>
      </c>
      <c r="L260" s="12"/>
      <c r="M260" s="12"/>
      <c r="N260" s="12"/>
      <c r="O260" s="7"/>
      <c r="P260" s="7"/>
      <c r="Q260" s="7"/>
      <c r="R260" s="16" t="str">
        <f t="shared" si="32"/>
        <v/>
      </c>
      <c r="S260" s="16" t="str">
        <f t="shared" si="33"/>
        <v/>
      </c>
      <c r="T260" s="35" t="str">
        <f>IF(COUNTA(B260:G260,I260,L260:Q260)=0,"",IF(NOT(COUNTIFS(Intervencoes!$A$7:$A$26,B260,Intervencoes!$B$7:$B$26,"&lt;&gt;")=1),"Rever ID intervenção",IF(OR(C260="",D260="",E260="",P260="",Q260="",COUNT(F260:G260,I260,L260:N260)&lt;&gt;6),"Faltam valores ou suporte",IF(OR(F260&lt;=0,G260&lt;0,I260&lt;0,I260&gt;1,L260&lt;0,L260&gt;J260,M260&lt;0,M260&gt;H260,N260&lt;0,N260&gt;J260-L260,N260&gt;ROUND(M260*I260,2)),"Rever limites dos custos e IVA",IF(AND(OR(M260&lt;H260,L260&gt;0,N260&lt;J260-L260,G260=0),O260=""),"Falta fundamento de IVA ou rateio",IF(COUNTIFS(Documentos!$A$7:$A$306,Q260,Documentos!$E$7:$E$306,"&lt;&gt;")&lt;&gt;1,"Falta documento de suporte","OK"))))))</f>
        <v/>
      </c>
    </row>
    <row r="261" spans="1:20" ht="34.950000000000003" customHeight="1">
      <c r="A261" s="8" t="s">
        <v>1062</v>
      </c>
      <c r="B261" s="7"/>
      <c r="C261" s="7"/>
      <c r="D261" s="7"/>
      <c r="E261" s="7"/>
      <c r="F261" s="14"/>
      <c r="G261" s="12"/>
      <c r="H261" s="16" t="str">
        <f t="shared" si="29"/>
        <v/>
      </c>
      <c r="I261" s="15"/>
      <c r="J261" s="16" t="str">
        <f t="shared" si="30"/>
        <v/>
      </c>
      <c r="K261" s="16" t="str">
        <f t="shared" si="31"/>
        <v/>
      </c>
      <c r="L261" s="12"/>
      <c r="M261" s="12"/>
      <c r="N261" s="12"/>
      <c r="O261" s="7"/>
      <c r="P261" s="7"/>
      <c r="Q261" s="7"/>
      <c r="R261" s="16" t="str">
        <f t="shared" si="32"/>
        <v/>
      </c>
      <c r="S261" s="16" t="str">
        <f t="shared" si="33"/>
        <v/>
      </c>
      <c r="T261" s="35" t="str">
        <f>IF(COUNTA(B261:G261,I261,L261:Q261)=0,"",IF(NOT(COUNTIFS(Intervencoes!$A$7:$A$26,B261,Intervencoes!$B$7:$B$26,"&lt;&gt;")=1),"Rever ID intervenção",IF(OR(C261="",D261="",E261="",P261="",Q261="",COUNT(F261:G261,I261,L261:N261)&lt;&gt;6),"Faltam valores ou suporte",IF(OR(F261&lt;=0,G261&lt;0,I261&lt;0,I261&gt;1,L261&lt;0,L261&gt;J261,M261&lt;0,M261&gt;H261,N261&lt;0,N261&gt;J261-L261,N261&gt;ROUND(M261*I261,2)),"Rever limites dos custos e IVA",IF(AND(OR(M261&lt;H261,L261&gt;0,N261&lt;J261-L261,G261=0),O261=""),"Falta fundamento de IVA ou rateio",IF(COUNTIFS(Documentos!$A$7:$A$306,Q261,Documentos!$E$7:$E$306,"&lt;&gt;")&lt;&gt;1,"Falta documento de suporte","OK"))))))</f>
        <v/>
      </c>
    </row>
    <row r="262" spans="1:20" ht="34.950000000000003" customHeight="1">
      <c r="A262" s="8" t="s">
        <v>1063</v>
      </c>
      <c r="B262" s="7"/>
      <c r="C262" s="7"/>
      <c r="D262" s="7"/>
      <c r="E262" s="7"/>
      <c r="F262" s="14"/>
      <c r="G262" s="12"/>
      <c r="H262" s="16" t="str">
        <f t="shared" si="29"/>
        <v/>
      </c>
      <c r="I262" s="15"/>
      <c r="J262" s="16" t="str">
        <f t="shared" si="30"/>
        <v/>
      </c>
      <c r="K262" s="16" t="str">
        <f t="shared" si="31"/>
        <v/>
      </c>
      <c r="L262" s="12"/>
      <c r="M262" s="12"/>
      <c r="N262" s="12"/>
      <c r="O262" s="7"/>
      <c r="P262" s="7"/>
      <c r="Q262" s="7"/>
      <c r="R262" s="16" t="str">
        <f t="shared" si="32"/>
        <v/>
      </c>
      <c r="S262" s="16" t="str">
        <f t="shared" si="33"/>
        <v/>
      </c>
      <c r="T262" s="35" t="str">
        <f>IF(COUNTA(B262:G262,I262,L262:Q262)=0,"",IF(NOT(COUNTIFS(Intervencoes!$A$7:$A$26,B262,Intervencoes!$B$7:$B$26,"&lt;&gt;")=1),"Rever ID intervenção",IF(OR(C262="",D262="",E262="",P262="",Q262="",COUNT(F262:G262,I262,L262:N262)&lt;&gt;6),"Faltam valores ou suporte",IF(OR(F262&lt;=0,G262&lt;0,I262&lt;0,I262&gt;1,L262&lt;0,L262&gt;J262,M262&lt;0,M262&gt;H262,N262&lt;0,N262&gt;J262-L262,N262&gt;ROUND(M262*I262,2)),"Rever limites dos custos e IVA",IF(AND(OR(M262&lt;H262,L262&gt;0,N262&lt;J262-L262,G262=0),O262=""),"Falta fundamento de IVA ou rateio",IF(COUNTIFS(Documentos!$A$7:$A$306,Q262,Documentos!$E$7:$E$306,"&lt;&gt;")&lt;&gt;1,"Falta documento de suporte","OK"))))))</f>
        <v/>
      </c>
    </row>
    <row r="263" spans="1:20" ht="34.950000000000003" customHeight="1">
      <c r="A263" s="8" t="s">
        <v>1064</v>
      </c>
      <c r="B263" s="7"/>
      <c r="C263" s="7"/>
      <c r="D263" s="7"/>
      <c r="E263" s="7"/>
      <c r="F263" s="14"/>
      <c r="G263" s="12"/>
      <c r="H263" s="16" t="str">
        <f t="shared" si="29"/>
        <v/>
      </c>
      <c r="I263" s="15"/>
      <c r="J263" s="16" t="str">
        <f t="shared" si="30"/>
        <v/>
      </c>
      <c r="K263" s="16" t="str">
        <f t="shared" si="31"/>
        <v/>
      </c>
      <c r="L263" s="12"/>
      <c r="M263" s="12"/>
      <c r="N263" s="12"/>
      <c r="O263" s="7"/>
      <c r="P263" s="7"/>
      <c r="Q263" s="7"/>
      <c r="R263" s="16" t="str">
        <f t="shared" si="32"/>
        <v/>
      </c>
      <c r="S263" s="16" t="str">
        <f t="shared" si="33"/>
        <v/>
      </c>
      <c r="T263" s="35" t="str">
        <f>IF(COUNTA(B263:G263,I263,L263:Q263)=0,"",IF(NOT(COUNTIFS(Intervencoes!$A$7:$A$26,B263,Intervencoes!$B$7:$B$26,"&lt;&gt;")=1),"Rever ID intervenção",IF(OR(C263="",D263="",E263="",P263="",Q263="",COUNT(F263:G263,I263,L263:N263)&lt;&gt;6),"Faltam valores ou suporte",IF(OR(F263&lt;=0,G263&lt;0,I263&lt;0,I263&gt;1,L263&lt;0,L263&gt;J263,M263&lt;0,M263&gt;H263,N263&lt;0,N263&gt;J263-L263,N263&gt;ROUND(M263*I263,2)),"Rever limites dos custos e IVA",IF(AND(OR(M263&lt;H263,L263&gt;0,N263&lt;J263-L263,G263=0),O263=""),"Falta fundamento de IVA ou rateio",IF(COUNTIFS(Documentos!$A$7:$A$306,Q263,Documentos!$E$7:$E$306,"&lt;&gt;")&lt;&gt;1,"Falta documento de suporte","OK"))))))</f>
        <v/>
      </c>
    </row>
    <row r="264" spans="1:20" ht="34.950000000000003" customHeight="1">
      <c r="A264" s="8" t="s">
        <v>1065</v>
      </c>
      <c r="B264" s="7"/>
      <c r="C264" s="7"/>
      <c r="D264" s="7"/>
      <c r="E264" s="7"/>
      <c r="F264" s="14"/>
      <c r="G264" s="12"/>
      <c r="H264" s="16" t="str">
        <f t="shared" si="29"/>
        <v/>
      </c>
      <c r="I264" s="15"/>
      <c r="J264" s="16" t="str">
        <f t="shared" si="30"/>
        <v/>
      </c>
      <c r="K264" s="16" t="str">
        <f t="shared" si="31"/>
        <v/>
      </c>
      <c r="L264" s="12"/>
      <c r="M264" s="12"/>
      <c r="N264" s="12"/>
      <c r="O264" s="7"/>
      <c r="P264" s="7"/>
      <c r="Q264" s="7"/>
      <c r="R264" s="16" t="str">
        <f t="shared" si="32"/>
        <v/>
      </c>
      <c r="S264" s="16" t="str">
        <f t="shared" si="33"/>
        <v/>
      </c>
      <c r="T264" s="35" t="str">
        <f>IF(COUNTA(B264:G264,I264,L264:Q264)=0,"",IF(NOT(COUNTIFS(Intervencoes!$A$7:$A$26,B264,Intervencoes!$B$7:$B$26,"&lt;&gt;")=1),"Rever ID intervenção",IF(OR(C264="",D264="",E264="",P264="",Q264="",COUNT(F264:G264,I264,L264:N264)&lt;&gt;6),"Faltam valores ou suporte",IF(OR(F264&lt;=0,G264&lt;0,I264&lt;0,I264&gt;1,L264&lt;0,L264&gt;J264,M264&lt;0,M264&gt;H264,N264&lt;0,N264&gt;J264-L264,N264&gt;ROUND(M264*I264,2)),"Rever limites dos custos e IVA",IF(AND(OR(M264&lt;H264,L264&gt;0,N264&lt;J264-L264,G264=0),O264=""),"Falta fundamento de IVA ou rateio",IF(COUNTIFS(Documentos!$A$7:$A$306,Q264,Documentos!$E$7:$E$306,"&lt;&gt;")&lt;&gt;1,"Falta documento de suporte","OK"))))))</f>
        <v/>
      </c>
    </row>
    <row r="265" spans="1:20" ht="34.950000000000003" customHeight="1">
      <c r="A265" s="8" t="s">
        <v>1066</v>
      </c>
      <c r="B265" s="7"/>
      <c r="C265" s="7"/>
      <c r="D265" s="7"/>
      <c r="E265" s="7"/>
      <c r="F265" s="14"/>
      <c r="G265" s="12"/>
      <c r="H265" s="16" t="str">
        <f t="shared" si="29"/>
        <v/>
      </c>
      <c r="I265" s="15"/>
      <c r="J265" s="16" t="str">
        <f t="shared" si="30"/>
        <v/>
      </c>
      <c r="K265" s="16" t="str">
        <f t="shared" si="31"/>
        <v/>
      </c>
      <c r="L265" s="12"/>
      <c r="M265" s="12"/>
      <c r="N265" s="12"/>
      <c r="O265" s="7"/>
      <c r="P265" s="7"/>
      <c r="Q265" s="7"/>
      <c r="R265" s="16" t="str">
        <f t="shared" si="32"/>
        <v/>
      </c>
      <c r="S265" s="16" t="str">
        <f t="shared" si="33"/>
        <v/>
      </c>
      <c r="T265" s="35" t="str">
        <f>IF(COUNTA(B265:G265,I265,L265:Q265)=0,"",IF(NOT(COUNTIFS(Intervencoes!$A$7:$A$26,B265,Intervencoes!$B$7:$B$26,"&lt;&gt;")=1),"Rever ID intervenção",IF(OR(C265="",D265="",E265="",P265="",Q265="",COUNT(F265:G265,I265,L265:N265)&lt;&gt;6),"Faltam valores ou suporte",IF(OR(F265&lt;=0,G265&lt;0,I265&lt;0,I265&gt;1,L265&lt;0,L265&gt;J265,M265&lt;0,M265&gt;H265,N265&lt;0,N265&gt;J265-L265,N265&gt;ROUND(M265*I265,2)),"Rever limites dos custos e IVA",IF(AND(OR(M265&lt;H265,L265&gt;0,N265&lt;J265-L265,G265=0),O265=""),"Falta fundamento de IVA ou rateio",IF(COUNTIFS(Documentos!$A$7:$A$306,Q265,Documentos!$E$7:$E$306,"&lt;&gt;")&lt;&gt;1,"Falta documento de suporte","OK"))))))</f>
        <v/>
      </c>
    </row>
    <row r="266" spans="1:20" ht="34.950000000000003" customHeight="1">
      <c r="A266" s="8" t="s">
        <v>1067</v>
      </c>
      <c r="B266" s="7"/>
      <c r="C266" s="7"/>
      <c r="D266" s="7"/>
      <c r="E266" s="7"/>
      <c r="F266" s="14"/>
      <c r="G266" s="12"/>
      <c r="H266" s="16" t="str">
        <f t="shared" si="29"/>
        <v/>
      </c>
      <c r="I266" s="15"/>
      <c r="J266" s="16" t="str">
        <f t="shared" si="30"/>
        <v/>
      </c>
      <c r="K266" s="16" t="str">
        <f t="shared" si="31"/>
        <v/>
      </c>
      <c r="L266" s="12"/>
      <c r="M266" s="12"/>
      <c r="N266" s="12"/>
      <c r="O266" s="7"/>
      <c r="P266" s="7"/>
      <c r="Q266" s="7"/>
      <c r="R266" s="16" t="str">
        <f t="shared" si="32"/>
        <v/>
      </c>
      <c r="S266" s="16" t="str">
        <f t="shared" si="33"/>
        <v/>
      </c>
      <c r="T266" s="35" t="str">
        <f>IF(COUNTA(B266:G266,I266,L266:Q266)=0,"",IF(NOT(COUNTIFS(Intervencoes!$A$7:$A$26,B266,Intervencoes!$B$7:$B$26,"&lt;&gt;")=1),"Rever ID intervenção",IF(OR(C266="",D266="",E266="",P266="",Q266="",COUNT(F266:G266,I266,L266:N266)&lt;&gt;6),"Faltam valores ou suporte",IF(OR(F266&lt;=0,G266&lt;0,I266&lt;0,I266&gt;1,L266&lt;0,L266&gt;J266,M266&lt;0,M266&gt;H266,N266&lt;0,N266&gt;J266-L266,N266&gt;ROUND(M266*I266,2)),"Rever limites dos custos e IVA",IF(AND(OR(M266&lt;H266,L266&gt;0,N266&lt;J266-L266,G266=0),O266=""),"Falta fundamento de IVA ou rateio",IF(COUNTIFS(Documentos!$A$7:$A$306,Q266,Documentos!$E$7:$E$306,"&lt;&gt;")&lt;&gt;1,"Falta documento de suporte","OK"))))))</f>
        <v/>
      </c>
    </row>
    <row r="267" spans="1:20" ht="34.950000000000003" customHeight="1">
      <c r="A267" s="8" t="s">
        <v>1068</v>
      </c>
      <c r="B267" s="7"/>
      <c r="C267" s="7"/>
      <c r="D267" s="7"/>
      <c r="E267" s="7"/>
      <c r="F267" s="14"/>
      <c r="G267" s="12"/>
      <c r="H267" s="16" t="str">
        <f t="shared" ref="H267:H306" si="34">IF(B267="","",IF(COUNT(F267:G267)&lt;2,"Por apurar",ROUND(F267*G267,2)))</f>
        <v/>
      </c>
      <c r="I267" s="15"/>
      <c r="J267" s="16" t="str">
        <f t="shared" ref="J267:J306" si="35">IF(B267="","",IF(AND(ISNUMBER(H267),ISNUMBER(I267)),ROUND(H267*I267,2),"Por apurar"))</f>
        <v/>
      </c>
      <c r="K267" s="16" t="str">
        <f t="shared" ref="K267:K306" si="36">IF(B267="","",IF(AND(ISNUMBER(H267),ISNUMBER(J267)),H267+J267,"Por apurar"))</f>
        <v/>
      </c>
      <c r="L267" s="12"/>
      <c r="M267" s="12"/>
      <c r="N267" s="12"/>
      <c r="O267" s="7"/>
      <c r="P267" s="7"/>
      <c r="Q267" s="7"/>
      <c r="R267" s="16" t="str">
        <f t="shared" ref="R267:R306" si="37">IF(B267="","",IF(COUNT(M267:N267)&lt;2,"Por apurar",IF(OR(D267="Pessoal próprio",D267="Maquinaria própria"),SUM(M267:N267),0)))</f>
        <v/>
      </c>
      <c r="S267" s="16" t="str">
        <f t="shared" ref="S267:S306" si="38">IF(B267="","",IF(T267&lt;&gt;"OK","Por apurar",SUM(M267:N267)-R267))</f>
        <v/>
      </c>
      <c r="T267" s="35" t="str">
        <f>IF(COUNTA(B267:G267,I267,L267:Q267)=0,"",IF(NOT(COUNTIFS(Intervencoes!$A$7:$A$26,B267,Intervencoes!$B$7:$B$26,"&lt;&gt;")=1),"Rever ID intervenção",IF(OR(C267="",D267="",E267="",P267="",Q267="",COUNT(F267:G267,I267,L267:N267)&lt;&gt;6),"Faltam valores ou suporte",IF(OR(F267&lt;=0,G267&lt;0,I267&lt;0,I267&gt;1,L267&lt;0,L267&gt;J267,M267&lt;0,M267&gt;H267,N267&lt;0,N267&gt;J267-L267,N267&gt;ROUND(M267*I267,2)),"Rever limites dos custos e IVA",IF(AND(OR(M267&lt;H267,L267&gt;0,N267&lt;J267-L267,G267=0),O267=""),"Falta fundamento de IVA ou rateio",IF(COUNTIFS(Documentos!$A$7:$A$306,Q267,Documentos!$E$7:$E$306,"&lt;&gt;")&lt;&gt;1,"Falta documento de suporte","OK"))))))</f>
        <v/>
      </c>
    </row>
    <row r="268" spans="1:20" ht="34.950000000000003" customHeight="1">
      <c r="A268" s="8" t="s">
        <v>1069</v>
      </c>
      <c r="B268" s="7"/>
      <c r="C268" s="7"/>
      <c r="D268" s="7"/>
      <c r="E268" s="7"/>
      <c r="F268" s="14"/>
      <c r="G268" s="12"/>
      <c r="H268" s="16" t="str">
        <f t="shared" si="34"/>
        <v/>
      </c>
      <c r="I268" s="15"/>
      <c r="J268" s="16" t="str">
        <f t="shared" si="35"/>
        <v/>
      </c>
      <c r="K268" s="16" t="str">
        <f t="shared" si="36"/>
        <v/>
      </c>
      <c r="L268" s="12"/>
      <c r="M268" s="12"/>
      <c r="N268" s="12"/>
      <c r="O268" s="7"/>
      <c r="P268" s="7"/>
      <c r="Q268" s="7"/>
      <c r="R268" s="16" t="str">
        <f t="shared" si="37"/>
        <v/>
      </c>
      <c r="S268" s="16" t="str">
        <f t="shared" si="38"/>
        <v/>
      </c>
      <c r="T268" s="35" t="str">
        <f>IF(COUNTA(B268:G268,I268,L268:Q268)=0,"",IF(NOT(COUNTIFS(Intervencoes!$A$7:$A$26,B268,Intervencoes!$B$7:$B$26,"&lt;&gt;")=1),"Rever ID intervenção",IF(OR(C268="",D268="",E268="",P268="",Q268="",COUNT(F268:G268,I268,L268:N268)&lt;&gt;6),"Faltam valores ou suporte",IF(OR(F268&lt;=0,G268&lt;0,I268&lt;0,I268&gt;1,L268&lt;0,L268&gt;J268,M268&lt;0,M268&gt;H268,N268&lt;0,N268&gt;J268-L268,N268&gt;ROUND(M268*I268,2)),"Rever limites dos custos e IVA",IF(AND(OR(M268&lt;H268,L268&gt;0,N268&lt;J268-L268,G268=0),O268=""),"Falta fundamento de IVA ou rateio",IF(COUNTIFS(Documentos!$A$7:$A$306,Q268,Documentos!$E$7:$E$306,"&lt;&gt;")&lt;&gt;1,"Falta documento de suporte","OK"))))))</f>
        <v/>
      </c>
    </row>
    <row r="269" spans="1:20" ht="34.950000000000003" customHeight="1">
      <c r="A269" s="8" t="s">
        <v>1070</v>
      </c>
      <c r="B269" s="7"/>
      <c r="C269" s="7"/>
      <c r="D269" s="7"/>
      <c r="E269" s="7"/>
      <c r="F269" s="14"/>
      <c r="G269" s="12"/>
      <c r="H269" s="16" t="str">
        <f t="shared" si="34"/>
        <v/>
      </c>
      <c r="I269" s="15"/>
      <c r="J269" s="16" t="str">
        <f t="shared" si="35"/>
        <v/>
      </c>
      <c r="K269" s="16" t="str">
        <f t="shared" si="36"/>
        <v/>
      </c>
      <c r="L269" s="12"/>
      <c r="M269" s="12"/>
      <c r="N269" s="12"/>
      <c r="O269" s="7"/>
      <c r="P269" s="7"/>
      <c r="Q269" s="7"/>
      <c r="R269" s="16" t="str">
        <f t="shared" si="37"/>
        <v/>
      </c>
      <c r="S269" s="16" t="str">
        <f t="shared" si="38"/>
        <v/>
      </c>
      <c r="T269" s="35" t="str">
        <f>IF(COUNTA(B269:G269,I269,L269:Q269)=0,"",IF(NOT(COUNTIFS(Intervencoes!$A$7:$A$26,B269,Intervencoes!$B$7:$B$26,"&lt;&gt;")=1),"Rever ID intervenção",IF(OR(C269="",D269="",E269="",P269="",Q269="",COUNT(F269:G269,I269,L269:N269)&lt;&gt;6),"Faltam valores ou suporte",IF(OR(F269&lt;=0,G269&lt;0,I269&lt;0,I269&gt;1,L269&lt;0,L269&gt;J269,M269&lt;0,M269&gt;H269,N269&lt;0,N269&gt;J269-L269,N269&gt;ROUND(M269*I269,2)),"Rever limites dos custos e IVA",IF(AND(OR(M269&lt;H269,L269&gt;0,N269&lt;J269-L269,G269=0),O269=""),"Falta fundamento de IVA ou rateio",IF(COUNTIFS(Documentos!$A$7:$A$306,Q269,Documentos!$E$7:$E$306,"&lt;&gt;")&lt;&gt;1,"Falta documento de suporte","OK"))))))</f>
        <v/>
      </c>
    </row>
    <row r="270" spans="1:20" ht="34.950000000000003" customHeight="1">
      <c r="A270" s="8" t="s">
        <v>1071</v>
      </c>
      <c r="B270" s="7"/>
      <c r="C270" s="7"/>
      <c r="D270" s="7"/>
      <c r="E270" s="7"/>
      <c r="F270" s="14"/>
      <c r="G270" s="12"/>
      <c r="H270" s="16" t="str">
        <f t="shared" si="34"/>
        <v/>
      </c>
      <c r="I270" s="15"/>
      <c r="J270" s="16" t="str">
        <f t="shared" si="35"/>
        <v/>
      </c>
      <c r="K270" s="16" t="str">
        <f t="shared" si="36"/>
        <v/>
      </c>
      <c r="L270" s="12"/>
      <c r="M270" s="12"/>
      <c r="N270" s="12"/>
      <c r="O270" s="7"/>
      <c r="P270" s="7"/>
      <c r="Q270" s="7"/>
      <c r="R270" s="16" t="str">
        <f t="shared" si="37"/>
        <v/>
      </c>
      <c r="S270" s="16" t="str">
        <f t="shared" si="38"/>
        <v/>
      </c>
      <c r="T270" s="35" t="str">
        <f>IF(COUNTA(B270:G270,I270,L270:Q270)=0,"",IF(NOT(COUNTIFS(Intervencoes!$A$7:$A$26,B270,Intervencoes!$B$7:$B$26,"&lt;&gt;")=1),"Rever ID intervenção",IF(OR(C270="",D270="",E270="",P270="",Q270="",COUNT(F270:G270,I270,L270:N270)&lt;&gt;6),"Faltam valores ou suporte",IF(OR(F270&lt;=0,G270&lt;0,I270&lt;0,I270&gt;1,L270&lt;0,L270&gt;J270,M270&lt;0,M270&gt;H270,N270&lt;0,N270&gt;J270-L270,N270&gt;ROUND(M270*I270,2)),"Rever limites dos custos e IVA",IF(AND(OR(M270&lt;H270,L270&gt;0,N270&lt;J270-L270,G270=0),O270=""),"Falta fundamento de IVA ou rateio",IF(COUNTIFS(Documentos!$A$7:$A$306,Q270,Documentos!$E$7:$E$306,"&lt;&gt;")&lt;&gt;1,"Falta documento de suporte","OK"))))))</f>
        <v/>
      </c>
    </row>
    <row r="271" spans="1:20" ht="34.950000000000003" customHeight="1">
      <c r="A271" s="8" t="s">
        <v>1072</v>
      </c>
      <c r="B271" s="7"/>
      <c r="C271" s="7"/>
      <c r="D271" s="7"/>
      <c r="E271" s="7"/>
      <c r="F271" s="14"/>
      <c r="G271" s="12"/>
      <c r="H271" s="16" t="str">
        <f t="shared" si="34"/>
        <v/>
      </c>
      <c r="I271" s="15"/>
      <c r="J271" s="16" t="str">
        <f t="shared" si="35"/>
        <v/>
      </c>
      <c r="K271" s="16" t="str">
        <f t="shared" si="36"/>
        <v/>
      </c>
      <c r="L271" s="12"/>
      <c r="M271" s="12"/>
      <c r="N271" s="12"/>
      <c r="O271" s="7"/>
      <c r="P271" s="7"/>
      <c r="Q271" s="7"/>
      <c r="R271" s="16" t="str">
        <f t="shared" si="37"/>
        <v/>
      </c>
      <c r="S271" s="16" t="str">
        <f t="shared" si="38"/>
        <v/>
      </c>
      <c r="T271" s="35" t="str">
        <f>IF(COUNTA(B271:G271,I271,L271:Q271)=0,"",IF(NOT(COUNTIFS(Intervencoes!$A$7:$A$26,B271,Intervencoes!$B$7:$B$26,"&lt;&gt;")=1),"Rever ID intervenção",IF(OR(C271="",D271="",E271="",P271="",Q271="",COUNT(F271:G271,I271,L271:N271)&lt;&gt;6),"Faltam valores ou suporte",IF(OR(F271&lt;=0,G271&lt;0,I271&lt;0,I271&gt;1,L271&lt;0,L271&gt;J271,M271&lt;0,M271&gt;H271,N271&lt;0,N271&gt;J271-L271,N271&gt;ROUND(M271*I271,2)),"Rever limites dos custos e IVA",IF(AND(OR(M271&lt;H271,L271&gt;0,N271&lt;J271-L271,G271=0),O271=""),"Falta fundamento de IVA ou rateio",IF(COUNTIFS(Documentos!$A$7:$A$306,Q271,Documentos!$E$7:$E$306,"&lt;&gt;")&lt;&gt;1,"Falta documento de suporte","OK"))))))</f>
        <v/>
      </c>
    </row>
    <row r="272" spans="1:20" ht="34.950000000000003" customHeight="1">
      <c r="A272" s="8" t="s">
        <v>1073</v>
      </c>
      <c r="B272" s="7"/>
      <c r="C272" s="7"/>
      <c r="D272" s="7"/>
      <c r="E272" s="7"/>
      <c r="F272" s="14"/>
      <c r="G272" s="12"/>
      <c r="H272" s="16" t="str">
        <f t="shared" si="34"/>
        <v/>
      </c>
      <c r="I272" s="15"/>
      <c r="J272" s="16" t="str">
        <f t="shared" si="35"/>
        <v/>
      </c>
      <c r="K272" s="16" t="str">
        <f t="shared" si="36"/>
        <v/>
      </c>
      <c r="L272" s="12"/>
      <c r="M272" s="12"/>
      <c r="N272" s="12"/>
      <c r="O272" s="7"/>
      <c r="P272" s="7"/>
      <c r="Q272" s="7"/>
      <c r="R272" s="16" t="str">
        <f t="shared" si="37"/>
        <v/>
      </c>
      <c r="S272" s="16" t="str">
        <f t="shared" si="38"/>
        <v/>
      </c>
      <c r="T272" s="35" t="str">
        <f>IF(COUNTA(B272:G272,I272,L272:Q272)=0,"",IF(NOT(COUNTIFS(Intervencoes!$A$7:$A$26,B272,Intervencoes!$B$7:$B$26,"&lt;&gt;")=1),"Rever ID intervenção",IF(OR(C272="",D272="",E272="",P272="",Q272="",COUNT(F272:G272,I272,L272:N272)&lt;&gt;6),"Faltam valores ou suporte",IF(OR(F272&lt;=0,G272&lt;0,I272&lt;0,I272&gt;1,L272&lt;0,L272&gt;J272,M272&lt;0,M272&gt;H272,N272&lt;0,N272&gt;J272-L272,N272&gt;ROUND(M272*I272,2)),"Rever limites dos custos e IVA",IF(AND(OR(M272&lt;H272,L272&gt;0,N272&lt;J272-L272,G272=0),O272=""),"Falta fundamento de IVA ou rateio",IF(COUNTIFS(Documentos!$A$7:$A$306,Q272,Documentos!$E$7:$E$306,"&lt;&gt;")&lt;&gt;1,"Falta documento de suporte","OK"))))))</f>
        <v/>
      </c>
    </row>
    <row r="273" spans="1:20" ht="34.950000000000003" customHeight="1">
      <c r="A273" s="8" t="s">
        <v>1074</v>
      </c>
      <c r="B273" s="7"/>
      <c r="C273" s="7"/>
      <c r="D273" s="7"/>
      <c r="E273" s="7"/>
      <c r="F273" s="14"/>
      <c r="G273" s="12"/>
      <c r="H273" s="16" t="str">
        <f t="shared" si="34"/>
        <v/>
      </c>
      <c r="I273" s="15"/>
      <c r="J273" s="16" t="str">
        <f t="shared" si="35"/>
        <v/>
      </c>
      <c r="K273" s="16" t="str">
        <f t="shared" si="36"/>
        <v/>
      </c>
      <c r="L273" s="12"/>
      <c r="M273" s="12"/>
      <c r="N273" s="12"/>
      <c r="O273" s="7"/>
      <c r="P273" s="7"/>
      <c r="Q273" s="7"/>
      <c r="R273" s="16" t="str">
        <f t="shared" si="37"/>
        <v/>
      </c>
      <c r="S273" s="16" t="str">
        <f t="shared" si="38"/>
        <v/>
      </c>
      <c r="T273" s="35" t="str">
        <f>IF(COUNTA(B273:G273,I273,L273:Q273)=0,"",IF(NOT(COUNTIFS(Intervencoes!$A$7:$A$26,B273,Intervencoes!$B$7:$B$26,"&lt;&gt;")=1),"Rever ID intervenção",IF(OR(C273="",D273="",E273="",P273="",Q273="",COUNT(F273:G273,I273,L273:N273)&lt;&gt;6),"Faltam valores ou suporte",IF(OR(F273&lt;=0,G273&lt;0,I273&lt;0,I273&gt;1,L273&lt;0,L273&gt;J273,M273&lt;0,M273&gt;H273,N273&lt;0,N273&gt;J273-L273,N273&gt;ROUND(M273*I273,2)),"Rever limites dos custos e IVA",IF(AND(OR(M273&lt;H273,L273&gt;0,N273&lt;J273-L273,G273=0),O273=""),"Falta fundamento de IVA ou rateio",IF(COUNTIFS(Documentos!$A$7:$A$306,Q273,Documentos!$E$7:$E$306,"&lt;&gt;")&lt;&gt;1,"Falta documento de suporte","OK"))))))</f>
        <v/>
      </c>
    </row>
    <row r="274" spans="1:20" ht="34.950000000000003" customHeight="1">
      <c r="A274" s="8" t="s">
        <v>1075</v>
      </c>
      <c r="B274" s="7"/>
      <c r="C274" s="7"/>
      <c r="D274" s="7"/>
      <c r="E274" s="7"/>
      <c r="F274" s="14"/>
      <c r="G274" s="12"/>
      <c r="H274" s="16" t="str">
        <f t="shared" si="34"/>
        <v/>
      </c>
      <c r="I274" s="15"/>
      <c r="J274" s="16" t="str">
        <f t="shared" si="35"/>
        <v/>
      </c>
      <c r="K274" s="16" t="str">
        <f t="shared" si="36"/>
        <v/>
      </c>
      <c r="L274" s="12"/>
      <c r="M274" s="12"/>
      <c r="N274" s="12"/>
      <c r="O274" s="7"/>
      <c r="P274" s="7"/>
      <c r="Q274" s="7"/>
      <c r="R274" s="16" t="str">
        <f t="shared" si="37"/>
        <v/>
      </c>
      <c r="S274" s="16" t="str">
        <f t="shared" si="38"/>
        <v/>
      </c>
      <c r="T274" s="35" t="str">
        <f>IF(COUNTA(B274:G274,I274,L274:Q274)=0,"",IF(NOT(COUNTIFS(Intervencoes!$A$7:$A$26,B274,Intervencoes!$B$7:$B$26,"&lt;&gt;")=1),"Rever ID intervenção",IF(OR(C274="",D274="",E274="",P274="",Q274="",COUNT(F274:G274,I274,L274:N274)&lt;&gt;6),"Faltam valores ou suporte",IF(OR(F274&lt;=0,G274&lt;0,I274&lt;0,I274&gt;1,L274&lt;0,L274&gt;J274,M274&lt;0,M274&gt;H274,N274&lt;0,N274&gt;J274-L274,N274&gt;ROUND(M274*I274,2)),"Rever limites dos custos e IVA",IF(AND(OR(M274&lt;H274,L274&gt;0,N274&lt;J274-L274,G274=0),O274=""),"Falta fundamento de IVA ou rateio",IF(COUNTIFS(Documentos!$A$7:$A$306,Q274,Documentos!$E$7:$E$306,"&lt;&gt;")&lt;&gt;1,"Falta documento de suporte","OK"))))))</f>
        <v/>
      </c>
    </row>
    <row r="275" spans="1:20" ht="34.950000000000003" customHeight="1">
      <c r="A275" s="8" t="s">
        <v>1076</v>
      </c>
      <c r="B275" s="7"/>
      <c r="C275" s="7"/>
      <c r="D275" s="7"/>
      <c r="E275" s="7"/>
      <c r="F275" s="14"/>
      <c r="G275" s="12"/>
      <c r="H275" s="16" t="str">
        <f t="shared" si="34"/>
        <v/>
      </c>
      <c r="I275" s="15"/>
      <c r="J275" s="16" t="str">
        <f t="shared" si="35"/>
        <v/>
      </c>
      <c r="K275" s="16" t="str">
        <f t="shared" si="36"/>
        <v/>
      </c>
      <c r="L275" s="12"/>
      <c r="M275" s="12"/>
      <c r="N275" s="12"/>
      <c r="O275" s="7"/>
      <c r="P275" s="7"/>
      <c r="Q275" s="7"/>
      <c r="R275" s="16" t="str">
        <f t="shared" si="37"/>
        <v/>
      </c>
      <c r="S275" s="16" t="str">
        <f t="shared" si="38"/>
        <v/>
      </c>
      <c r="T275" s="35" t="str">
        <f>IF(COUNTA(B275:G275,I275,L275:Q275)=0,"",IF(NOT(COUNTIFS(Intervencoes!$A$7:$A$26,B275,Intervencoes!$B$7:$B$26,"&lt;&gt;")=1),"Rever ID intervenção",IF(OR(C275="",D275="",E275="",P275="",Q275="",COUNT(F275:G275,I275,L275:N275)&lt;&gt;6),"Faltam valores ou suporte",IF(OR(F275&lt;=0,G275&lt;0,I275&lt;0,I275&gt;1,L275&lt;0,L275&gt;J275,M275&lt;0,M275&gt;H275,N275&lt;0,N275&gt;J275-L275,N275&gt;ROUND(M275*I275,2)),"Rever limites dos custos e IVA",IF(AND(OR(M275&lt;H275,L275&gt;0,N275&lt;J275-L275,G275=0),O275=""),"Falta fundamento de IVA ou rateio",IF(COUNTIFS(Documentos!$A$7:$A$306,Q275,Documentos!$E$7:$E$306,"&lt;&gt;")&lt;&gt;1,"Falta documento de suporte","OK"))))))</f>
        <v/>
      </c>
    </row>
    <row r="276" spans="1:20" ht="34.950000000000003" customHeight="1">
      <c r="A276" s="8" t="s">
        <v>1077</v>
      </c>
      <c r="B276" s="7"/>
      <c r="C276" s="7"/>
      <c r="D276" s="7"/>
      <c r="E276" s="7"/>
      <c r="F276" s="14"/>
      <c r="G276" s="12"/>
      <c r="H276" s="16" t="str">
        <f t="shared" si="34"/>
        <v/>
      </c>
      <c r="I276" s="15"/>
      <c r="J276" s="16" t="str">
        <f t="shared" si="35"/>
        <v/>
      </c>
      <c r="K276" s="16" t="str">
        <f t="shared" si="36"/>
        <v/>
      </c>
      <c r="L276" s="12"/>
      <c r="M276" s="12"/>
      <c r="N276" s="12"/>
      <c r="O276" s="7"/>
      <c r="P276" s="7"/>
      <c r="Q276" s="7"/>
      <c r="R276" s="16" t="str">
        <f t="shared" si="37"/>
        <v/>
      </c>
      <c r="S276" s="16" t="str">
        <f t="shared" si="38"/>
        <v/>
      </c>
      <c r="T276" s="35" t="str">
        <f>IF(COUNTA(B276:G276,I276,L276:Q276)=0,"",IF(NOT(COUNTIFS(Intervencoes!$A$7:$A$26,B276,Intervencoes!$B$7:$B$26,"&lt;&gt;")=1),"Rever ID intervenção",IF(OR(C276="",D276="",E276="",P276="",Q276="",COUNT(F276:G276,I276,L276:N276)&lt;&gt;6),"Faltam valores ou suporte",IF(OR(F276&lt;=0,G276&lt;0,I276&lt;0,I276&gt;1,L276&lt;0,L276&gt;J276,M276&lt;0,M276&gt;H276,N276&lt;0,N276&gt;J276-L276,N276&gt;ROUND(M276*I276,2)),"Rever limites dos custos e IVA",IF(AND(OR(M276&lt;H276,L276&gt;0,N276&lt;J276-L276,G276=0),O276=""),"Falta fundamento de IVA ou rateio",IF(COUNTIFS(Documentos!$A$7:$A$306,Q276,Documentos!$E$7:$E$306,"&lt;&gt;")&lt;&gt;1,"Falta documento de suporte","OK"))))))</f>
        <v/>
      </c>
    </row>
    <row r="277" spans="1:20" ht="34.950000000000003" customHeight="1">
      <c r="A277" s="8" t="s">
        <v>1078</v>
      </c>
      <c r="B277" s="7"/>
      <c r="C277" s="7"/>
      <c r="D277" s="7"/>
      <c r="E277" s="7"/>
      <c r="F277" s="14"/>
      <c r="G277" s="12"/>
      <c r="H277" s="16" t="str">
        <f t="shared" si="34"/>
        <v/>
      </c>
      <c r="I277" s="15"/>
      <c r="J277" s="16" t="str">
        <f t="shared" si="35"/>
        <v/>
      </c>
      <c r="K277" s="16" t="str">
        <f t="shared" si="36"/>
        <v/>
      </c>
      <c r="L277" s="12"/>
      <c r="M277" s="12"/>
      <c r="N277" s="12"/>
      <c r="O277" s="7"/>
      <c r="P277" s="7"/>
      <c r="Q277" s="7"/>
      <c r="R277" s="16" t="str">
        <f t="shared" si="37"/>
        <v/>
      </c>
      <c r="S277" s="16" t="str">
        <f t="shared" si="38"/>
        <v/>
      </c>
      <c r="T277" s="35" t="str">
        <f>IF(COUNTA(B277:G277,I277,L277:Q277)=0,"",IF(NOT(COUNTIFS(Intervencoes!$A$7:$A$26,B277,Intervencoes!$B$7:$B$26,"&lt;&gt;")=1),"Rever ID intervenção",IF(OR(C277="",D277="",E277="",P277="",Q277="",COUNT(F277:G277,I277,L277:N277)&lt;&gt;6),"Faltam valores ou suporte",IF(OR(F277&lt;=0,G277&lt;0,I277&lt;0,I277&gt;1,L277&lt;0,L277&gt;J277,M277&lt;0,M277&gt;H277,N277&lt;0,N277&gt;J277-L277,N277&gt;ROUND(M277*I277,2)),"Rever limites dos custos e IVA",IF(AND(OR(M277&lt;H277,L277&gt;0,N277&lt;J277-L277,G277=0),O277=""),"Falta fundamento de IVA ou rateio",IF(COUNTIFS(Documentos!$A$7:$A$306,Q277,Documentos!$E$7:$E$306,"&lt;&gt;")&lt;&gt;1,"Falta documento de suporte","OK"))))))</f>
        <v/>
      </c>
    </row>
    <row r="278" spans="1:20" ht="34.950000000000003" customHeight="1">
      <c r="A278" s="8" t="s">
        <v>1079</v>
      </c>
      <c r="B278" s="7"/>
      <c r="C278" s="7"/>
      <c r="D278" s="7"/>
      <c r="E278" s="7"/>
      <c r="F278" s="14"/>
      <c r="G278" s="12"/>
      <c r="H278" s="16" t="str">
        <f t="shared" si="34"/>
        <v/>
      </c>
      <c r="I278" s="15"/>
      <c r="J278" s="16" t="str">
        <f t="shared" si="35"/>
        <v/>
      </c>
      <c r="K278" s="16" t="str">
        <f t="shared" si="36"/>
        <v/>
      </c>
      <c r="L278" s="12"/>
      <c r="M278" s="12"/>
      <c r="N278" s="12"/>
      <c r="O278" s="7"/>
      <c r="P278" s="7"/>
      <c r="Q278" s="7"/>
      <c r="R278" s="16" t="str">
        <f t="shared" si="37"/>
        <v/>
      </c>
      <c r="S278" s="16" t="str">
        <f t="shared" si="38"/>
        <v/>
      </c>
      <c r="T278" s="35" t="str">
        <f>IF(COUNTA(B278:G278,I278,L278:Q278)=0,"",IF(NOT(COUNTIFS(Intervencoes!$A$7:$A$26,B278,Intervencoes!$B$7:$B$26,"&lt;&gt;")=1),"Rever ID intervenção",IF(OR(C278="",D278="",E278="",P278="",Q278="",COUNT(F278:G278,I278,L278:N278)&lt;&gt;6),"Faltam valores ou suporte",IF(OR(F278&lt;=0,G278&lt;0,I278&lt;0,I278&gt;1,L278&lt;0,L278&gt;J278,M278&lt;0,M278&gt;H278,N278&lt;0,N278&gt;J278-L278,N278&gt;ROUND(M278*I278,2)),"Rever limites dos custos e IVA",IF(AND(OR(M278&lt;H278,L278&gt;0,N278&lt;J278-L278,G278=0),O278=""),"Falta fundamento de IVA ou rateio",IF(COUNTIFS(Documentos!$A$7:$A$306,Q278,Documentos!$E$7:$E$306,"&lt;&gt;")&lt;&gt;1,"Falta documento de suporte","OK"))))))</f>
        <v/>
      </c>
    </row>
    <row r="279" spans="1:20" ht="34.950000000000003" customHeight="1">
      <c r="A279" s="8" t="s">
        <v>1080</v>
      </c>
      <c r="B279" s="7"/>
      <c r="C279" s="7"/>
      <c r="D279" s="7"/>
      <c r="E279" s="7"/>
      <c r="F279" s="14"/>
      <c r="G279" s="12"/>
      <c r="H279" s="16" t="str">
        <f t="shared" si="34"/>
        <v/>
      </c>
      <c r="I279" s="15"/>
      <c r="J279" s="16" t="str">
        <f t="shared" si="35"/>
        <v/>
      </c>
      <c r="K279" s="16" t="str">
        <f t="shared" si="36"/>
        <v/>
      </c>
      <c r="L279" s="12"/>
      <c r="M279" s="12"/>
      <c r="N279" s="12"/>
      <c r="O279" s="7"/>
      <c r="P279" s="7"/>
      <c r="Q279" s="7"/>
      <c r="R279" s="16" t="str">
        <f t="shared" si="37"/>
        <v/>
      </c>
      <c r="S279" s="16" t="str">
        <f t="shared" si="38"/>
        <v/>
      </c>
      <c r="T279" s="35" t="str">
        <f>IF(COUNTA(B279:G279,I279,L279:Q279)=0,"",IF(NOT(COUNTIFS(Intervencoes!$A$7:$A$26,B279,Intervencoes!$B$7:$B$26,"&lt;&gt;")=1),"Rever ID intervenção",IF(OR(C279="",D279="",E279="",P279="",Q279="",COUNT(F279:G279,I279,L279:N279)&lt;&gt;6),"Faltam valores ou suporte",IF(OR(F279&lt;=0,G279&lt;0,I279&lt;0,I279&gt;1,L279&lt;0,L279&gt;J279,M279&lt;0,M279&gt;H279,N279&lt;0,N279&gt;J279-L279,N279&gt;ROUND(M279*I279,2)),"Rever limites dos custos e IVA",IF(AND(OR(M279&lt;H279,L279&gt;0,N279&lt;J279-L279,G279=0),O279=""),"Falta fundamento de IVA ou rateio",IF(COUNTIFS(Documentos!$A$7:$A$306,Q279,Documentos!$E$7:$E$306,"&lt;&gt;")&lt;&gt;1,"Falta documento de suporte","OK"))))))</f>
        <v/>
      </c>
    </row>
    <row r="280" spans="1:20" ht="34.950000000000003" customHeight="1">
      <c r="A280" s="8" t="s">
        <v>1081</v>
      </c>
      <c r="B280" s="7"/>
      <c r="C280" s="7"/>
      <c r="D280" s="7"/>
      <c r="E280" s="7"/>
      <c r="F280" s="14"/>
      <c r="G280" s="12"/>
      <c r="H280" s="16" t="str">
        <f t="shared" si="34"/>
        <v/>
      </c>
      <c r="I280" s="15"/>
      <c r="J280" s="16" t="str">
        <f t="shared" si="35"/>
        <v/>
      </c>
      <c r="K280" s="16" t="str">
        <f t="shared" si="36"/>
        <v/>
      </c>
      <c r="L280" s="12"/>
      <c r="M280" s="12"/>
      <c r="N280" s="12"/>
      <c r="O280" s="7"/>
      <c r="P280" s="7"/>
      <c r="Q280" s="7"/>
      <c r="R280" s="16" t="str">
        <f t="shared" si="37"/>
        <v/>
      </c>
      <c r="S280" s="16" t="str">
        <f t="shared" si="38"/>
        <v/>
      </c>
      <c r="T280" s="35" t="str">
        <f>IF(COUNTA(B280:G280,I280,L280:Q280)=0,"",IF(NOT(COUNTIFS(Intervencoes!$A$7:$A$26,B280,Intervencoes!$B$7:$B$26,"&lt;&gt;")=1),"Rever ID intervenção",IF(OR(C280="",D280="",E280="",P280="",Q280="",COUNT(F280:G280,I280,L280:N280)&lt;&gt;6),"Faltam valores ou suporte",IF(OR(F280&lt;=0,G280&lt;0,I280&lt;0,I280&gt;1,L280&lt;0,L280&gt;J280,M280&lt;0,M280&gt;H280,N280&lt;0,N280&gt;J280-L280,N280&gt;ROUND(M280*I280,2)),"Rever limites dos custos e IVA",IF(AND(OR(M280&lt;H280,L280&gt;0,N280&lt;J280-L280,G280=0),O280=""),"Falta fundamento de IVA ou rateio",IF(COUNTIFS(Documentos!$A$7:$A$306,Q280,Documentos!$E$7:$E$306,"&lt;&gt;")&lt;&gt;1,"Falta documento de suporte","OK"))))))</f>
        <v/>
      </c>
    </row>
    <row r="281" spans="1:20" ht="34.950000000000003" customHeight="1">
      <c r="A281" s="8" t="s">
        <v>1082</v>
      </c>
      <c r="B281" s="7"/>
      <c r="C281" s="7"/>
      <c r="D281" s="7"/>
      <c r="E281" s="7"/>
      <c r="F281" s="14"/>
      <c r="G281" s="12"/>
      <c r="H281" s="16" t="str">
        <f t="shared" si="34"/>
        <v/>
      </c>
      <c r="I281" s="15"/>
      <c r="J281" s="16" t="str">
        <f t="shared" si="35"/>
        <v/>
      </c>
      <c r="K281" s="16" t="str">
        <f t="shared" si="36"/>
        <v/>
      </c>
      <c r="L281" s="12"/>
      <c r="M281" s="12"/>
      <c r="N281" s="12"/>
      <c r="O281" s="7"/>
      <c r="P281" s="7"/>
      <c r="Q281" s="7"/>
      <c r="R281" s="16" t="str">
        <f t="shared" si="37"/>
        <v/>
      </c>
      <c r="S281" s="16" t="str">
        <f t="shared" si="38"/>
        <v/>
      </c>
      <c r="T281" s="35" t="str">
        <f>IF(COUNTA(B281:G281,I281,L281:Q281)=0,"",IF(NOT(COUNTIFS(Intervencoes!$A$7:$A$26,B281,Intervencoes!$B$7:$B$26,"&lt;&gt;")=1),"Rever ID intervenção",IF(OR(C281="",D281="",E281="",P281="",Q281="",COUNT(F281:G281,I281,L281:N281)&lt;&gt;6),"Faltam valores ou suporte",IF(OR(F281&lt;=0,G281&lt;0,I281&lt;0,I281&gt;1,L281&lt;0,L281&gt;J281,M281&lt;0,M281&gt;H281,N281&lt;0,N281&gt;J281-L281,N281&gt;ROUND(M281*I281,2)),"Rever limites dos custos e IVA",IF(AND(OR(M281&lt;H281,L281&gt;0,N281&lt;J281-L281,G281=0),O281=""),"Falta fundamento de IVA ou rateio",IF(COUNTIFS(Documentos!$A$7:$A$306,Q281,Documentos!$E$7:$E$306,"&lt;&gt;")&lt;&gt;1,"Falta documento de suporte","OK"))))))</f>
        <v/>
      </c>
    </row>
    <row r="282" spans="1:20" ht="34.950000000000003" customHeight="1">
      <c r="A282" s="8" t="s">
        <v>1083</v>
      </c>
      <c r="B282" s="7"/>
      <c r="C282" s="7"/>
      <c r="D282" s="7"/>
      <c r="E282" s="7"/>
      <c r="F282" s="14"/>
      <c r="G282" s="12"/>
      <c r="H282" s="16" t="str">
        <f t="shared" si="34"/>
        <v/>
      </c>
      <c r="I282" s="15"/>
      <c r="J282" s="16" t="str">
        <f t="shared" si="35"/>
        <v/>
      </c>
      <c r="K282" s="16" t="str">
        <f t="shared" si="36"/>
        <v/>
      </c>
      <c r="L282" s="12"/>
      <c r="M282" s="12"/>
      <c r="N282" s="12"/>
      <c r="O282" s="7"/>
      <c r="P282" s="7"/>
      <c r="Q282" s="7"/>
      <c r="R282" s="16" t="str">
        <f t="shared" si="37"/>
        <v/>
      </c>
      <c r="S282" s="16" t="str">
        <f t="shared" si="38"/>
        <v/>
      </c>
      <c r="T282" s="35" t="str">
        <f>IF(COUNTA(B282:G282,I282,L282:Q282)=0,"",IF(NOT(COUNTIFS(Intervencoes!$A$7:$A$26,B282,Intervencoes!$B$7:$B$26,"&lt;&gt;")=1),"Rever ID intervenção",IF(OR(C282="",D282="",E282="",P282="",Q282="",COUNT(F282:G282,I282,L282:N282)&lt;&gt;6),"Faltam valores ou suporte",IF(OR(F282&lt;=0,G282&lt;0,I282&lt;0,I282&gt;1,L282&lt;0,L282&gt;J282,M282&lt;0,M282&gt;H282,N282&lt;0,N282&gt;J282-L282,N282&gt;ROUND(M282*I282,2)),"Rever limites dos custos e IVA",IF(AND(OR(M282&lt;H282,L282&gt;0,N282&lt;J282-L282,G282=0),O282=""),"Falta fundamento de IVA ou rateio",IF(COUNTIFS(Documentos!$A$7:$A$306,Q282,Documentos!$E$7:$E$306,"&lt;&gt;")&lt;&gt;1,"Falta documento de suporte","OK"))))))</f>
        <v/>
      </c>
    </row>
    <row r="283" spans="1:20" ht="34.950000000000003" customHeight="1">
      <c r="A283" s="8" t="s">
        <v>1084</v>
      </c>
      <c r="B283" s="7"/>
      <c r="C283" s="7"/>
      <c r="D283" s="7"/>
      <c r="E283" s="7"/>
      <c r="F283" s="14"/>
      <c r="G283" s="12"/>
      <c r="H283" s="16" t="str">
        <f t="shared" si="34"/>
        <v/>
      </c>
      <c r="I283" s="15"/>
      <c r="J283" s="16" t="str">
        <f t="shared" si="35"/>
        <v/>
      </c>
      <c r="K283" s="16" t="str">
        <f t="shared" si="36"/>
        <v/>
      </c>
      <c r="L283" s="12"/>
      <c r="M283" s="12"/>
      <c r="N283" s="12"/>
      <c r="O283" s="7"/>
      <c r="P283" s="7"/>
      <c r="Q283" s="7"/>
      <c r="R283" s="16" t="str">
        <f t="shared" si="37"/>
        <v/>
      </c>
      <c r="S283" s="16" t="str">
        <f t="shared" si="38"/>
        <v/>
      </c>
      <c r="T283" s="35" t="str">
        <f>IF(COUNTA(B283:G283,I283,L283:Q283)=0,"",IF(NOT(COUNTIFS(Intervencoes!$A$7:$A$26,B283,Intervencoes!$B$7:$B$26,"&lt;&gt;")=1),"Rever ID intervenção",IF(OR(C283="",D283="",E283="",P283="",Q283="",COUNT(F283:G283,I283,L283:N283)&lt;&gt;6),"Faltam valores ou suporte",IF(OR(F283&lt;=0,G283&lt;0,I283&lt;0,I283&gt;1,L283&lt;0,L283&gt;J283,M283&lt;0,M283&gt;H283,N283&lt;0,N283&gt;J283-L283,N283&gt;ROUND(M283*I283,2)),"Rever limites dos custos e IVA",IF(AND(OR(M283&lt;H283,L283&gt;0,N283&lt;J283-L283,G283=0),O283=""),"Falta fundamento de IVA ou rateio",IF(COUNTIFS(Documentos!$A$7:$A$306,Q283,Documentos!$E$7:$E$306,"&lt;&gt;")&lt;&gt;1,"Falta documento de suporte","OK"))))))</f>
        <v/>
      </c>
    </row>
    <row r="284" spans="1:20" ht="34.950000000000003" customHeight="1">
      <c r="A284" s="8" t="s">
        <v>1085</v>
      </c>
      <c r="B284" s="7"/>
      <c r="C284" s="7"/>
      <c r="D284" s="7"/>
      <c r="E284" s="7"/>
      <c r="F284" s="14"/>
      <c r="G284" s="12"/>
      <c r="H284" s="16" t="str">
        <f t="shared" si="34"/>
        <v/>
      </c>
      <c r="I284" s="15"/>
      <c r="J284" s="16" t="str">
        <f t="shared" si="35"/>
        <v/>
      </c>
      <c r="K284" s="16" t="str">
        <f t="shared" si="36"/>
        <v/>
      </c>
      <c r="L284" s="12"/>
      <c r="M284" s="12"/>
      <c r="N284" s="12"/>
      <c r="O284" s="7"/>
      <c r="P284" s="7"/>
      <c r="Q284" s="7"/>
      <c r="R284" s="16" t="str">
        <f t="shared" si="37"/>
        <v/>
      </c>
      <c r="S284" s="16" t="str">
        <f t="shared" si="38"/>
        <v/>
      </c>
      <c r="T284" s="35" t="str">
        <f>IF(COUNTA(B284:G284,I284,L284:Q284)=0,"",IF(NOT(COUNTIFS(Intervencoes!$A$7:$A$26,B284,Intervencoes!$B$7:$B$26,"&lt;&gt;")=1),"Rever ID intervenção",IF(OR(C284="",D284="",E284="",P284="",Q284="",COUNT(F284:G284,I284,L284:N284)&lt;&gt;6),"Faltam valores ou suporte",IF(OR(F284&lt;=0,G284&lt;0,I284&lt;0,I284&gt;1,L284&lt;0,L284&gt;J284,M284&lt;0,M284&gt;H284,N284&lt;0,N284&gt;J284-L284,N284&gt;ROUND(M284*I284,2)),"Rever limites dos custos e IVA",IF(AND(OR(M284&lt;H284,L284&gt;0,N284&lt;J284-L284,G284=0),O284=""),"Falta fundamento de IVA ou rateio",IF(COUNTIFS(Documentos!$A$7:$A$306,Q284,Documentos!$E$7:$E$306,"&lt;&gt;")&lt;&gt;1,"Falta documento de suporte","OK"))))))</f>
        <v/>
      </c>
    </row>
    <row r="285" spans="1:20" ht="34.950000000000003" customHeight="1">
      <c r="A285" s="8" t="s">
        <v>1086</v>
      </c>
      <c r="B285" s="7"/>
      <c r="C285" s="7"/>
      <c r="D285" s="7"/>
      <c r="E285" s="7"/>
      <c r="F285" s="14"/>
      <c r="G285" s="12"/>
      <c r="H285" s="16" t="str">
        <f t="shared" si="34"/>
        <v/>
      </c>
      <c r="I285" s="15"/>
      <c r="J285" s="16" t="str">
        <f t="shared" si="35"/>
        <v/>
      </c>
      <c r="K285" s="16" t="str">
        <f t="shared" si="36"/>
        <v/>
      </c>
      <c r="L285" s="12"/>
      <c r="M285" s="12"/>
      <c r="N285" s="12"/>
      <c r="O285" s="7"/>
      <c r="P285" s="7"/>
      <c r="Q285" s="7"/>
      <c r="R285" s="16" t="str">
        <f t="shared" si="37"/>
        <v/>
      </c>
      <c r="S285" s="16" t="str">
        <f t="shared" si="38"/>
        <v/>
      </c>
      <c r="T285" s="35" t="str">
        <f>IF(COUNTA(B285:G285,I285,L285:Q285)=0,"",IF(NOT(COUNTIFS(Intervencoes!$A$7:$A$26,B285,Intervencoes!$B$7:$B$26,"&lt;&gt;")=1),"Rever ID intervenção",IF(OR(C285="",D285="",E285="",P285="",Q285="",COUNT(F285:G285,I285,L285:N285)&lt;&gt;6),"Faltam valores ou suporte",IF(OR(F285&lt;=0,G285&lt;0,I285&lt;0,I285&gt;1,L285&lt;0,L285&gt;J285,M285&lt;0,M285&gt;H285,N285&lt;0,N285&gt;J285-L285,N285&gt;ROUND(M285*I285,2)),"Rever limites dos custos e IVA",IF(AND(OR(M285&lt;H285,L285&gt;0,N285&lt;J285-L285,G285=0),O285=""),"Falta fundamento de IVA ou rateio",IF(COUNTIFS(Documentos!$A$7:$A$306,Q285,Documentos!$E$7:$E$306,"&lt;&gt;")&lt;&gt;1,"Falta documento de suporte","OK"))))))</f>
        <v/>
      </c>
    </row>
    <row r="286" spans="1:20" ht="34.950000000000003" customHeight="1">
      <c r="A286" s="8" t="s">
        <v>1087</v>
      </c>
      <c r="B286" s="7"/>
      <c r="C286" s="7"/>
      <c r="D286" s="7"/>
      <c r="E286" s="7"/>
      <c r="F286" s="14"/>
      <c r="G286" s="12"/>
      <c r="H286" s="16" t="str">
        <f t="shared" si="34"/>
        <v/>
      </c>
      <c r="I286" s="15"/>
      <c r="J286" s="16" t="str">
        <f t="shared" si="35"/>
        <v/>
      </c>
      <c r="K286" s="16" t="str">
        <f t="shared" si="36"/>
        <v/>
      </c>
      <c r="L286" s="12"/>
      <c r="M286" s="12"/>
      <c r="N286" s="12"/>
      <c r="O286" s="7"/>
      <c r="P286" s="7"/>
      <c r="Q286" s="7"/>
      <c r="R286" s="16" t="str">
        <f t="shared" si="37"/>
        <v/>
      </c>
      <c r="S286" s="16" t="str">
        <f t="shared" si="38"/>
        <v/>
      </c>
      <c r="T286" s="35" t="str">
        <f>IF(COUNTA(B286:G286,I286,L286:Q286)=0,"",IF(NOT(COUNTIFS(Intervencoes!$A$7:$A$26,B286,Intervencoes!$B$7:$B$26,"&lt;&gt;")=1),"Rever ID intervenção",IF(OR(C286="",D286="",E286="",P286="",Q286="",COUNT(F286:G286,I286,L286:N286)&lt;&gt;6),"Faltam valores ou suporte",IF(OR(F286&lt;=0,G286&lt;0,I286&lt;0,I286&gt;1,L286&lt;0,L286&gt;J286,M286&lt;0,M286&gt;H286,N286&lt;0,N286&gt;J286-L286,N286&gt;ROUND(M286*I286,2)),"Rever limites dos custos e IVA",IF(AND(OR(M286&lt;H286,L286&gt;0,N286&lt;J286-L286,G286=0),O286=""),"Falta fundamento de IVA ou rateio",IF(COUNTIFS(Documentos!$A$7:$A$306,Q286,Documentos!$E$7:$E$306,"&lt;&gt;")&lt;&gt;1,"Falta documento de suporte","OK"))))))</f>
        <v/>
      </c>
    </row>
    <row r="287" spans="1:20" ht="34.950000000000003" customHeight="1">
      <c r="A287" s="8" t="s">
        <v>1088</v>
      </c>
      <c r="B287" s="7"/>
      <c r="C287" s="7"/>
      <c r="D287" s="7"/>
      <c r="E287" s="7"/>
      <c r="F287" s="14"/>
      <c r="G287" s="12"/>
      <c r="H287" s="16" t="str">
        <f t="shared" si="34"/>
        <v/>
      </c>
      <c r="I287" s="15"/>
      <c r="J287" s="16" t="str">
        <f t="shared" si="35"/>
        <v/>
      </c>
      <c r="K287" s="16" t="str">
        <f t="shared" si="36"/>
        <v/>
      </c>
      <c r="L287" s="12"/>
      <c r="M287" s="12"/>
      <c r="N287" s="12"/>
      <c r="O287" s="7"/>
      <c r="P287" s="7"/>
      <c r="Q287" s="7"/>
      <c r="R287" s="16" t="str">
        <f t="shared" si="37"/>
        <v/>
      </c>
      <c r="S287" s="16" t="str">
        <f t="shared" si="38"/>
        <v/>
      </c>
      <c r="T287" s="35" t="str">
        <f>IF(COUNTA(B287:G287,I287,L287:Q287)=0,"",IF(NOT(COUNTIFS(Intervencoes!$A$7:$A$26,B287,Intervencoes!$B$7:$B$26,"&lt;&gt;")=1),"Rever ID intervenção",IF(OR(C287="",D287="",E287="",P287="",Q287="",COUNT(F287:G287,I287,L287:N287)&lt;&gt;6),"Faltam valores ou suporte",IF(OR(F287&lt;=0,G287&lt;0,I287&lt;0,I287&gt;1,L287&lt;0,L287&gt;J287,M287&lt;0,M287&gt;H287,N287&lt;0,N287&gt;J287-L287,N287&gt;ROUND(M287*I287,2)),"Rever limites dos custos e IVA",IF(AND(OR(M287&lt;H287,L287&gt;0,N287&lt;J287-L287,G287=0),O287=""),"Falta fundamento de IVA ou rateio",IF(COUNTIFS(Documentos!$A$7:$A$306,Q287,Documentos!$E$7:$E$306,"&lt;&gt;")&lt;&gt;1,"Falta documento de suporte","OK"))))))</f>
        <v/>
      </c>
    </row>
    <row r="288" spans="1:20" ht="34.950000000000003" customHeight="1">
      <c r="A288" s="8" t="s">
        <v>1089</v>
      </c>
      <c r="B288" s="7"/>
      <c r="C288" s="7"/>
      <c r="D288" s="7"/>
      <c r="E288" s="7"/>
      <c r="F288" s="14"/>
      <c r="G288" s="12"/>
      <c r="H288" s="16" t="str">
        <f t="shared" si="34"/>
        <v/>
      </c>
      <c r="I288" s="15"/>
      <c r="J288" s="16" t="str">
        <f t="shared" si="35"/>
        <v/>
      </c>
      <c r="K288" s="16" t="str">
        <f t="shared" si="36"/>
        <v/>
      </c>
      <c r="L288" s="12"/>
      <c r="M288" s="12"/>
      <c r="N288" s="12"/>
      <c r="O288" s="7"/>
      <c r="P288" s="7"/>
      <c r="Q288" s="7"/>
      <c r="R288" s="16" t="str">
        <f t="shared" si="37"/>
        <v/>
      </c>
      <c r="S288" s="16" t="str">
        <f t="shared" si="38"/>
        <v/>
      </c>
      <c r="T288" s="35" t="str">
        <f>IF(COUNTA(B288:G288,I288,L288:Q288)=0,"",IF(NOT(COUNTIFS(Intervencoes!$A$7:$A$26,B288,Intervencoes!$B$7:$B$26,"&lt;&gt;")=1),"Rever ID intervenção",IF(OR(C288="",D288="",E288="",P288="",Q288="",COUNT(F288:G288,I288,L288:N288)&lt;&gt;6),"Faltam valores ou suporte",IF(OR(F288&lt;=0,G288&lt;0,I288&lt;0,I288&gt;1,L288&lt;0,L288&gt;J288,M288&lt;0,M288&gt;H288,N288&lt;0,N288&gt;J288-L288,N288&gt;ROUND(M288*I288,2)),"Rever limites dos custos e IVA",IF(AND(OR(M288&lt;H288,L288&gt;0,N288&lt;J288-L288,G288=0),O288=""),"Falta fundamento de IVA ou rateio",IF(COUNTIFS(Documentos!$A$7:$A$306,Q288,Documentos!$E$7:$E$306,"&lt;&gt;")&lt;&gt;1,"Falta documento de suporte","OK"))))))</f>
        <v/>
      </c>
    </row>
    <row r="289" spans="1:20" ht="34.950000000000003" customHeight="1">
      <c r="A289" s="8" t="s">
        <v>1090</v>
      </c>
      <c r="B289" s="7"/>
      <c r="C289" s="7"/>
      <c r="D289" s="7"/>
      <c r="E289" s="7"/>
      <c r="F289" s="14"/>
      <c r="G289" s="12"/>
      <c r="H289" s="16" t="str">
        <f t="shared" si="34"/>
        <v/>
      </c>
      <c r="I289" s="15"/>
      <c r="J289" s="16" t="str">
        <f t="shared" si="35"/>
        <v/>
      </c>
      <c r="K289" s="16" t="str">
        <f t="shared" si="36"/>
        <v/>
      </c>
      <c r="L289" s="12"/>
      <c r="M289" s="12"/>
      <c r="N289" s="12"/>
      <c r="O289" s="7"/>
      <c r="P289" s="7"/>
      <c r="Q289" s="7"/>
      <c r="R289" s="16" t="str">
        <f t="shared" si="37"/>
        <v/>
      </c>
      <c r="S289" s="16" t="str">
        <f t="shared" si="38"/>
        <v/>
      </c>
      <c r="T289" s="35" t="str">
        <f>IF(COUNTA(B289:G289,I289,L289:Q289)=0,"",IF(NOT(COUNTIFS(Intervencoes!$A$7:$A$26,B289,Intervencoes!$B$7:$B$26,"&lt;&gt;")=1),"Rever ID intervenção",IF(OR(C289="",D289="",E289="",P289="",Q289="",COUNT(F289:G289,I289,L289:N289)&lt;&gt;6),"Faltam valores ou suporte",IF(OR(F289&lt;=0,G289&lt;0,I289&lt;0,I289&gt;1,L289&lt;0,L289&gt;J289,M289&lt;0,M289&gt;H289,N289&lt;0,N289&gt;J289-L289,N289&gt;ROUND(M289*I289,2)),"Rever limites dos custos e IVA",IF(AND(OR(M289&lt;H289,L289&gt;0,N289&lt;J289-L289,G289=0),O289=""),"Falta fundamento de IVA ou rateio",IF(COUNTIFS(Documentos!$A$7:$A$306,Q289,Documentos!$E$7:$E$306,"&lt;&gt;")&lt;&gt;1,"Falta documento de suporte","OK"))))))</f>
        <v/>
      </c>
    </row>
    <row r="290" spans="1:20" ht="34.950000000000003" customHeight="1">
      <c r="A290" s="8" t="s">
        <v>1091</v>
      </c>
      <c r="B290" s="7"/>
      <c r="C290" s="7"/>
      <c r="D290" s="7"/>
      <c r="E290" s="7"/>
      <c r="F290" s="14"/>
      <c r="G290" s="12"/>
      <c r="H290" s="16" t="str">
        <f t="shared" si="34"/>
        <v/>
      </c>
      <c r="I290" s="15"/>
      <c r="J290" s="16" t="str">
        <f t="shared" si="35"/>
        <v/>
      </c>
      <c r="K290" s="16" t="str">
        <f t="shared" si="36"/>
        <v/>
      </c>
      <c r="L290" s="12"/>
      <c r="M290" s="12"/>
      <c r="N290" s="12"/>
      <c r="O290" s="7"/>
      <c r="P290" s="7"/>
      <c r="Q290" s="7"/>
      <c r="R290" s="16" t="str">
        <f t="shared" si="37"/>
        <v/>
      </c>
      <c r="S290" s="16" t="str">
        <f t="shared" si="38"/>
        <v/>
      </c>
      <c r="T290" s="35" t="str">
        <f>IF(COUNTA(B290:G290,I290,L290:Q290)=0,"",IF(NOT(COUNTIFS(Intervencoes!$A$7:$A$26,B290,Intervencoes!$B$7:$B$26,"&lt;&gt;")=1),"Rever ID intervenção",IF(OR(C290="",D290="",E290="",P290="",Q290="",COUNT(F290:G290,I290,L290:N290)&lt;&gt;6),"Faltam valores ou suporte",IF(OR(F290&lt;=0,G290&lt;0,I290&lt;0,I290&gt;1,L290&lt;0,L290&gt;J290,M290&lt;0,M290&gt;H290,N290&lt;0,N290&gt;J290-L290,N290&gt;ROUND(M290*I290,2)),"Rever limites dos custos e IVA",IF(AND(OR(M290&lt;H290,L290&gt;0,N290&lt;J290-L290,G290=0),O290=""),"Falta fundamento de IVA ou rateio",IF(COUNTIFS(Documentos!$A$7:$A$306,Q290,Documentos!$E$7:$E$306,"&lt;&gt;")&lt;&gt;1,"Falta documento de suporte","OK"))))))</f>
        <v/>
      </c>
    </row>
    <row r="291" spans="1:20" ht="34.950000000000003" customHeight="1">
      <c r="A291" s="8" t="s">
        <v>1092</v>
      </c>
      <c r="B291" s="7"/>
      <c r="C291" s="7"/>
      <c r="D291" s="7"/>
      <c r="E291" s="7"/>
      <c r="F291" s="14"/>
      <c r="G291" s="12"/>
      <c r="H291" s="16" t="str">
        <f t="shared" si="34"/>
        <v/>
      </c>
      <c r="I291" s="15"/>
      <c r="J291" s="16" t="str">
        <f t="shared" si="35"/>
        <v/>
      </c>
      <c r="K291" s="16" t="str">
        <f t="shared" si="36"/>
        <v/>
      </c>
      <c r="L291" s="12"/>
      <c r="M291" s="12"/>
      <c r="N291" s="12"/>
      <c r="O291" s="7"/>
      <c r="P291" s="7"/>
      <c r="Q291" s="7"/>
      <c r="R291" s="16" t="str">
        <f t="shared" si="37"/>
        <v/>
      </c>
      <c r="S291" s="16" t="str">
        <f t="shared" si="38"/>
        <v/>
      </c>
      <c r="T291" s="35" t="str">
        <f>IF(COUNTA(B291:G291,I291,L291:Q291)=0,"",IF(NOT(COUNTIFS(Intervencoes!$A$7:$A$26,B291,Intervencoes!$B$7:$B$26,"&lt;&gt;")=1),"Rever ID intervenção",IF(OR(C291="",D291="",E291="",P291="",Q291="",COUNT(F291:G291,I291,L291:N291)&lt;&gt;6),"Faltam valores ou suporte",IF(OR(F291&lt;=0,G291&lt;0,I291&lt;0,I291&gt;1,L291&lt;0,L291&gt;J291,M291&lt;0,M291&gt;H291,N291&lt;0,N291&gt;J291-L291,N291&gt;ROUND(M291*I291,2)),"Rever limites dos custos e IVA",IF(AND(OR(M291&lt;H291,L291&gt;0,N291&lt;J291-L291,G291=0),O291=""),"Falta fundamento de IVA ou rateio",IF(COUNTIFS(Documentos!$A$7:$A$306,Q291,Documentos!$E$7:$E$306,"&lt;&gt;")&lt;&gt;1,"Falta documento de suporte","OK"))))))</f>
        <v/>
      </c>
    </row>
    <row r="292" spans="1:20" ht="34.950000000000003" customHeight="1">
      <c r="A292" s="8" t="s">
        <v>1093</v>
      </c>
      <c r="B292" s="7"/>
      <c r="C292" s="7"/>
      <c r="D292" s="7"/>
      <c r="E292" s="7"/>
      <c r="F292" s="14"/>
      <c r="G292" s="12"/>
      <c r="H292" s="16" t="str">
        <f t="shared" si="34"/>
        <v/>
      </c>
      <c r="I292" s="15"/>
      <c r="J292" s="16" t="str">
        <f t="shared" si="35"/>
        <v/>
      </c>
      <c r="K292" s="16" t="str">
        <f t="shared" si="36"/>
        <v/>
      </c>
      <c r="L292" s="12"/>
      <c r="M292" s="12"/>
      <c r="N292" s="12"/>
      <c r="O292" s="7"/>
      <c r="P292" s="7"/>
      <c r="Q292" s="7"/>
      <c r="R292" s="16" t="str">
        <f t="shared" si="37"/>
        <v/>
      </c>
      <c r="S292" s="16" t="str">
        <f t="shared" si="38"/>
        <v/>
      </c>
      <c r="T292" s="35" t="str">
        <f>IF(COUNTA(B292:G292,I292,L292:Q292)=0,"",IF(NOT(COUNTIFS(Intervencoes!$A$7:$A$26,B292,Intervencoes!$B$7:$B$26,"&lt;&gt;")=1),"Rever ID intervenção",IF(OR(C292="",D292="",E292="",P292="",Q292="",COUNT(F292:G292,I292,L292:N292)&lt;&gt;6),"Faltam valores ou suporte",IF(OR(F292&lt;=0,G292&lt;0,I292&lt;0,I292&gt;1,L292&lt;0,L292&gt;J292,M292&lt;0,M292&gt;H292,N292&lt;0,N292&gt;J292-L292,N292&gt;ROUND(M292*I292,2)),"Rever limites dos custos e IVA",IF(AND(OR(M292&lt;H292,L292&gt;0,N292&lt;J292-L292,G292=0),O292=""),"Falta fundamento de IVA ou rateio",IF(COUNTIFS(Documentos!$A$7:$A$306,Q292,Documentos!$E$7:$E$306,"&lt;&gt;")&lt;&gt;1,"Falta documento de suporte","OK"))))))</f>
        <v/>
      </c>
    </row>
    <row r="293" spans="1:20" ht="34.950000000000003" customHeight="1">
      <c r="A293" s="8" t="s">
        <v>1094</v>
      </c>
      <c r="B293" s="7"/>
      <c r="C293" s="7"/>
      <c r="D293" s="7"/>
      <c r="E293" s="7"/>
      <c r="F293" s="14"/>
      <c r="G293" s="12"/>
      <c r="H293" s="16" t="str">
        <f t="shared" si="34"/>
        <v/>
      </c>
      <c r="I293" s="15"/>
      <c r="J293" s="16" t="str">
        <f t="shared" si="35"/>
        <v/>
      </c>
      <c r="K293" s="16" t="str">
        <f t="shared" si="36"/>
        <v/>
      </c>
      <c r="L293" s="12"/>
      <c r="M293" s="12"/>
      <c r="N293" s="12"/>
      <c r="O293" s="7"/>
      <c r="P293" s="7"/>
      <c r="Q293" s="7"/>
      <c r="R293" s="16" t="str">
        <f t="shared" si="37"/>
        <v/>
      </c>
      <c r="S293" s="16" t="str">
        <f t="shared" si="38"/>
        <v/>
      </c>
      <c r="T293" s="35" t="str">
        <f>IF(COUNTA(B293:G293,I293,L293:Q293)=0,"",IF(NOT(COUNTIFS(Intervencoes!$A$7:$A$26,B293,Intervencoes!$B$7:$B$26,"&lt;&gt;")=1),"Rever ID intervenção",IF(OR(C293="",D293="",E293="",P293="",Q293="",COUNT(F293:G293,I293,L293:N293)&lt;&gt;6),"Faltam valores ou suporte",IF(OR(F293&lt;=0,G293&lt;0,I293&lt;0,I293&gt;1,L293&lt;0,L293&gt;J293,M293&lt;0,M293&gt;H293,N293&lt;0,N293&gt;J293-L293,N293&gt;ROUND(M293*I293,2)),"Rever limites dos custos e IVA",IF(AND(OR(M293&lt;H293,L293&gt;0,N293&lt;J293-L293,G293=0),O293=""),"Falta fundamento de IVA ou rateio",IF(COUNTIFS(Documentos!$A$7:$A$306,Q293,Documentos!$E$7:$E$306,"&lt;&gt;")&lt;&gt;1,"Falta documento de suporte","OK"))))))</f>
        <v/>
      </c>
    </row>
    <row r="294" spans="1:20" ht="34.950000000000003" customHeight="1">
      <c r="A294" s="8" t="s">
        <v>1095</v>
      </c>
      <c r="B294" s="7"/>
      <c r="C294" s="7"/>
      <c r="D294" s="7"/>
      <c r="E294" s="7"/>
      <c r="F294" s="14"/>
      <c r="G294" s="12"/>
      <c r="H294" s="16" t="str">
        <f t="shared" si="34"/>
        <v/>
      </c>
      <c r="I294" s="15"/>
      <c r="J294" s="16" t="str">
        <f t="shared" si="35"/>
        <v/>
      </c>
      <c r="K294" s="16" t="str">
        <f t="shared" si="36"/>
        <v/>
      </c>
      <c r="L294" s="12"/>
      <c r="M294" s="12"/>
      <c r="N294" s="12"/>
      <c r="O294" s="7"/>
      <c r="P294" s="7"/>
      <c r="Q294" s="7"/>
      <c r="R294" s="16" t="str">
        <f t="shared" si="37"/>
        <v/>
      </c>
      <c r="S294" s="16" t="str">
        <f t="shared" si="38"/>
        <v/>
      </c>
      <c r="T294" s="35" t="str">
        <f>IF(COUNTA(B294:G294,I294,L294:Q294)=0,"",IF(NOT(COUNTIFS(Intervencoes!$A$7:$A$26,B294,Intervencoes!$B$7:$B$26,"&lt;&gt;")=1),"Rever ID intervenção",IF(OR(C294="",D294="",E294="",P294="",Q294="",COUNT(F294:G294,I294,L294:N294)&lt;&gt;6),"Faltam valores ou suporte",IF(OR(F294&lt;=0,G294&lt;0,I294&lt;0,I294&gt;1,L294&lt;0,L294&gt;J294,M294&lt;0,M294&gt;H294,N294&lt;0,N294&gt;J294-L294,N294&gt;ROUND(M294*I294,2)),"Rever limites dos custos e IVA",IF(AND(OR(M294&lt;H294,L294&gt;0,N294&lt;J294-L294,G294=0),O294=""),"Falta fundamento de IVA ou rateio",IF(COUNTIFS(Documentos!$A$7:$A$306,Q294,Documentos!$E$7:$E$306,"&lt;&gt;")&lt;&gt;1,"Falta documento de suporte","OK"))))))</f>
        <v/>
      </c>
    </row>
    <row r="295" spans="1:20" ht="34.950000000000003" customHeight="1">
      <c r="A295" s="8" t="s">
        <v>1096</v>
      </c>
      <c r="B295" s="7"/>
      <c r="C295" s="7"/>
      <c r="D295" s="7"/>
      <c r="E295" s="7"/>
      <c r="F295" s="14"/>
      <c r="G295" s="12"/>
      <c r="H295" s="16" t="str">
        <f t="shared" si="34"/>
        <v/>
      </c>
      <c r="I295" s="15"/>
      <c r="J295" s="16" t="str">
        <f t="shared" si="35"/>
        <v/>
      </c>
      <c r="K295" s="16" t="str">
        <f t="shared" si="36"/>
        <v/>
      </c>
      <c r="L295" s="12"/>
      <c r="M295" s="12"/>
      <c r="N295" s="12"/>
      <c r="O295" s="7"/>
      <c r="P295" s="7"/>
      <c r="Q295" s="7"/>
      <c r="R295" s="16" t="str">
        <f t="shared" si="37"/>
        <v/>
      </c>
      <c r="S295" s="16" t="str">
        <f t="shared" si="38"/>
        <v/>
      </c>
      <c r="T295" s="35" t="str">
        <f>IF(COUNTA(B295:G295,I295,L295:Q295)=0,"",IF(NOT(COUNTIFS(Intervencoes!$A$7:$A$26,B295,Intervencoes!$B$7:$B$26,"&lt;&gt;")=1),"Rever ID intervenção",IF(OR(C295="",D295="",E295="",P295="",Q295="",COUNT(F295:G295,I295,L295:N295)&lt;&gt;6),"Faltam valores ou suporte",IF(OR(F295&lt;=0,G295&lt;0,I295&lt;0,I295&gt;1,L295&lt;0,L295&gt;J295,M295&lt;0,M295&gt;H295,N295&lt;0,N295&gt;J295-L295,N295&gt;ROUND(M295*I295,2)),"Rever limites dos custos e IVA",IF(AND(OR(M295&lt;H295,L295&gt;0,N295&lt;J295-L295,G295=0),O295=""),"Falta fundamento de IVA ou rateio",IF(COUNTIFS(Documentos!$A$7:$A$306,Q295,Documentos!$E$7:$E$306,"&lt;&gt;")&lt;&gt;1,"Falta documento de suporte","OK"))))))</f>
        <v/>
      </c>
    </row>
    <row r="296" spans="1:20" ht="34.950000000000003" customHeight="1">
      <c r="A296" s="8" t="s">
        <v>1097</v>
      </c>
      <c r="B296" s="7"/>
      <c r="C296" s="7"/>
      <c r="D296" s="7"/>
      <c r="E296" s="7"/>
      <c r="F296" s="14"/>
      <c r="G296" s="12"/>
      <c r="H296" s="16" t="str">
        <f t="shared" si="34"/>
        <v/>
      </c>
      <c r="I296" s="15"/>
      <c r="J296" s="16" t="str">
        <f t="shared" si="35"/>
        <v/>
      </c>
      <c r="K296" s="16" t="str">
        <f t="shared" si="36"/>
        <v/>
      </c>
      <c r="L296" s="12"/>
      <c r="M296" s="12"/>
      <c r="N296" s="12"/>
      <c r="O296" s="7"/>
      <c r="P296" s="7"/>
      <c r="Q296" s="7"/>
      <c r="R296" s="16" t="str">
        <f t="shared" si="37"/>
        <v/>
      </c>
      <c r="S296" s="16" t="str">
        <f t="shared" si="38"/>
        <v/>
      </c>
      <c r="T296" s="35" t="str">
        <f>IF(COUNTA(B296:G296,I296,L296:Q296)=0,"",IF(NOT(COUNTIFS(Intervencoes!$A$7:$A$26,B296,Intervencoes!$B$7:$B$26,"&lt;&gt;")=1),"Rever ID intervenção",IF(OR(C296="",D296="",E296="",P296="",Q296="",COUNT(F296:G296,I296,L296:N296)&lt;&gt;6),"Faltam valores ou suporte",IF(OR(F296&lt;=0,G296&lt;0,I296&lt;0,I296&gt;1,L296&lt;0,L296&gt;J296,M296&lt;0,M296&gt;H296,N296&lt;0,N296&gt;J296-L296,N296&gt;ROUND(M296*I296,2)),"Rever limites dos custos e IVA",IF(AND(OR(M296&lt;H296,L296&gt;0,N296&lt;J296-L296,G296=0),O296=""),"Falta fundamento de IVA ou rateio",IF(COUNTIFS(Documentos!$A$7:$A$306,Q296,Documentos!$E$7:$E$306,"&lt;&gt;")&lt;&gt;1,"Falta documento de suporte","OK"))))))</f>
        <v/>
      </c>
    </row>
    <row r="297" spans="1:20" ht="34.950000000000003" customHeight="1">
      <c r="A297" s="8" t="s">
        <v>1098</v>
      </c>
      <c r="B297" s="7"/>
      <c r="C297" s="7"/>
      <c r="D297" s="7"/>
      <c r="E297" s="7"/>
      <c r="F297" s="14"/>
      <c r="G297" s="12"/>
      <c r="H297" s="16" t="str">
        <f t="shared" si="34"/>
        <v/>
      </c>
      <c r="I297" s="15"/>
      <c r="J297" s="16" t="str">
        <f t="shared" si="35"/>
        <v/>
      </c>
      <c r="K297" s="16" t="str">
        <f t="shared" si="36"/>
        <v/>
      </c>
      <c r="L297" s="12"/>
      <c r="M297" s="12"/>
      <c r="N297" s="12"/>
      <c r="O297" s="7"/>
      <c r="P297" s="7"/>
      <c r="Q297" s="7"/>
      <c r="R297" s="16" t="str">
        <f t="shared" si="37"/>
        <v/>
      </c>
      <c r="S297" s="16" t="str">
        <f t="shared" si="38"/>
        <v/>
      </c>
      <c r="T297" s="35" t="str">
        <f>IF(COUNTA(B297:G297,I297,L297:Q297)=0,"",IF(NOT(COUNTIFS(Intervencoes!$A$7:$A$26,B297,Intervencoes!$B$7:$B$26,"&lt;&gt;")=1),"Rever ID intervenção",IF(OR(C297="",D297="",E297="",P297="",Q297="",COUNT(F297:G297,I297,L297:N297)&lt;&gt;6),"Faltam valores ou suporte",IF(OR(F297&lt;=0,G297&lt;0,I297&lt;0,I297&gt;1,L297&lt;0,L297&gt;J297,M297&lt;0,M297&gt;H297,N297&lt;0,N297&gt;J297-L297,N297&gt;ROUND(M297*I297,2)),"Rever limites dos custos e IVA",IF(AND(OR(M297&lt;H297,L297&gt;0,N297&lt;J297-L297,G297=0),O297=""),"Falta fundamento de IVA ou rateio",IF(COUNTIFS(Documentos!$A$7:$A$306,Q297,Documentos!$E$7:$E$306,"&lt;&gt;")&lt;&gt;1,"Falta documento de suporte","OK"))))))</f>
        <v/>
      </c>
    </row>
    <row r="298" spans="1:20" ht="34.950000000000003" customHeight="1">
      <c r="A298" s="8" t="s">
        <v>1099</v>
      </c>
      <c r="B298" s="7"/>
      <c r="C298" s="7"/>
      <c r="D298" s="7"/>
      <c r="E298" s="7"/>
      <c r="F298" s="14"/>
      <c r="G298" s="12"/>
      <c r="H298" s="16" t="str">
        <f t="shared" si="34"/>
        <v/>
      </c>
      <c r="I298" s="15"/>
      <c r="J298" s="16" t="str">
        <f t="shared" si="35"/>
        <v/>
      </c>
      <c r="K298" s="16" t="str">
        <f t="shared" si="36"/>
        <v/>
      </c>
      <c r="L298" s="12"/>
      <c r="M298" s="12"/>
      <c r="N298" s="12"/>
      <c r="O298" s="7"/>
      <c r="P298" s="7"/>
      <c r="Q298" s="7"/>
      <c r="R298" s="16" t="str">
        <f t="shared" si="37"/>
        <v/>
      </c>
      <c r="S298" s="16" t="str">
        <f t="shared" si="38"/>
        <v/>
      </c>
      <c r="T298" s="35" t="str">
        <f>IF(COUNTA(B298:G298,I298,L298:Q298)=0,"",IF(NOT(COUNTIFS(Intervencoes!$A$7:$A$26,B298,Intervencoes!$B$7:$B$26,"&lt;&gt;")=1),"Rever ID intervenção",IF(OR(C298="",D298="",E298="",P298="",Q298="",COUNT(F298:G298,I298,L298:N298)&lt;&gt;6),"Faltam valores ou suporte",IF(OR(F298&lt;=0,G298&lt;0,I298&lt;0,I298&gt;1,L298&lt;0,L298&gt;J298,M298&lt;0,M298&gt;H298,N298&lt;0,N298&gt;J298-L298,N298&gt;ROUND(M298*I298,2)),"Rever limites dos custos e IVA",IF(AND(OR(M298&lt;H298,L298&gt;0,N298&lt;J298-L298,G298=0),O298=""),"Falta fundamento de IVA ou rateio",IF(COUNTIFS(Documentos!$A$7:$A$306,Q298,Documentos!$E$7:$E$306,"&lt;&gt;")&lt;&gt;1,"Falta documento de suporte","OK"))))))</f>
        <v/>
      </c>
    </row>
    <row r="299" spans="1:20" ht="34.950000000000003" customHeight="1">
      <c r="A299" s="8" t="s">
        <v>1100</v>
      </c>
      <c r="B299" s="7"/>
      <c r="C299" s="7"/>
      <c r="D299" s="7"/>
      <c r="E299" s="7"/>
      <c r="F299" s="14"/>
      <c r="G299" s="12"/>
      <c r="H299" s="16" t="str">
        <f t="shared" si="34"/>
        <v/>
      </c>
      <c r="I299" s="15"/>
      <c r="J299" s="16" t="str">
        <f t="shared" si="35"/>
        <v/>
      </c>
      <c r="K299" s="16" t="str">
        <f t="shared" si="36"/>
        <v/>
      </c>
      <c r="L299" s="12"/>
      <c r="M299" s="12"/>
      <c r="N299" s="12"/>
      <c r="O299" s="7"/>
      <c r="P299" s="7"/>
      <c r="Q299" s="7"/>
      <c r="R299" s="16" t="str">
        <f t="shared" si="37"/>
        <v/>
      </c>
      <c r="S299" s="16" t="str">
        <f t="shared" si="38"/>
        <v/>
      </c>
      <c r="T299" s="35" t="str">
        <f>IF(COUNTA(B299:G299,I299,L299:Q299)=0,"",IF(NOT(COUNTIFS(Intervencoes!$A$7:$A$26,B299,Intervencoes!$B$7:$B$26,"&lt;&gt;")=1),"Rever ID intervenção",IF(OR(C299="",D299="",E299="",P299="",Q299="",COUNT(F299:G299,I299,L299:N299)&lt;&gt;6),"Faltam valores ou suporte",IF(OR(F299&lt;=0,G299&lt;0,I299&lt;0,I299&gt;1,L299&lt;0,L299&gt;J299,M299&lt;0,M299&gt;H299,N299&lt;0,N299&gt;J299-L299,N299&gt;ROUND(M299*I299,2)),"Rever limites dos custos e IVA",IF(AND(OR(M299&lt;H299,L299&gt;0,N299&lt;J299-L299,G299=0),O299=""),"Falta fundamento de IVA ou rateio",IF(COUNTIFS(Documentos!$A$7:$A$306,Q299,Documentos!$E$7:$E$306,"&lt;&gt;")&lt;&gt;1,"Falta documento de suporte","OK"))))))</f>
        <v/>
      </c>
    </row>
    <row r="300" spans="1:20" ht="34.950000000000003" customHeight="1">
      <c r="A300" s="8" t="s">
        <v>1101</v>
      </c>
      <c r="B300" s="7"/>
      <c r="C300" s="7"/>
      <c r="D300" s="7"/>
      <c r="E300" s="7"/>
      <c r="F300" s="14"/>
      <c r="G300" s="12"/>
      <c r="H300" s="16" t="str">
        <f t="shared" si="34"/>
        <v/>
      </c>
      <c r="I300" s="15"/>
      <c r="J300" s="16" t="str">
        <f t="shared" si="35"/>
        <v/>
      </c>
      <c r="K300" s="16" t="str">
        <f t="shared" si="36"/>
        <v/>
      </c>
      <c r="L300" s="12"/>
      <c r="M300" s="12"/>
      <c r="N300" s="12"/>
      <c r="O300" s="7"/>
      <c r="P300" s="7"/>
      <c r="Q300" s="7"/>
      <c r="R300" s="16" t="str">
        <f t="shared" si="37"/>
        <v/>
      </c>
      <c r="S300" s="16" t="str">
        <f t="shared" si="38"/>
        <v/>
      </c>
      <c r="T300" s="35" t="str">
        <f>IF(COUNTA(B300:G300,I300,L300:Q300)=0,"",IF(NOT(COUNTIFS(Intervencoes!$A$7:$A$26,B300,Intervencoes!$B$7:$B$26,"&lt;&gt;")=1),"Rever ID intervenção",IF(OR(C300="",D300="",E300="",P300="",Q300="",COUNT(F300:G300,I300,L300:N300)&lt;&gt;6),"Faltam valores ou suporte",IF(OR(F300&lt;=0,G300&lt;0,I300&lt;0,I300&gt;1,L300&lt;0,L300&gt;J300,M300&lt;0,M300&gt;H300,N300&lt;0,N300&gt;J300-L300,N300&gt;ROUND(M300*I300,2)),"Rever limites dos custos e IVA",IF(AND(OR(M300&lt;H300,L300&gt;0,N300&lt;J300-L300,G300=0),O300=""),"Falta fundamento de IVA ou rateio",IF(COUNTIFS(Documentos!$A$7:$A$306,Q300,Documentos!$E$7:$E$306,"&lt;&gt;")&lt;&gt;1,"Falta documento de suporte","OK"))))))</f>
        <v/>
      </c>
    </row>
    <row r="301" spans="1:20" ht="34.950000000000003" customHeight="1">
      <c r="A301" s="8" t="s">
        <v>1102</v>
      </c>
      <c r="B301" s="7"/>
      <c r="C301" s="7"/>
      <c r="D301" s="7"/>
      <c r="E301" s="7"/>
      <c r="F301" s="14"/>
      <c r="G301" s="12"/>
      <c r="H301" s="16" t="str">
        <f t="shared" si="34"/>
        <v/>
      </c>
      <c r="I301" s="15"/>
      <c r="J301" s="16" t="str">
        <f t="shared" si="35"/>
        <v/>
      </c>
      <c r="K301" s="16" t="str">
        <f t="shared" si="36"/>
        <v/>
      </c>
      <c r="L301" s="12"/>
      <c r="M301" s="12"/>
      <c r="N301" s="12"/>
      <c r="O301" s="7"/>
      <c r="P301" s="7"/>
      <c r="Q301" s="7"/>
      <c r="R301" s="16" t="str">
        <f t="shared" si="37"/>
        <v/>
      </c>
      <c r="S301" s="16" t="str">
        <f t="shared" si="38"/>
        <v/>
      </c>
      <c r="T301" s="35" t="str">
        <f>IF(COUNTA(B301:G301,I301,L301:Q301)=0,"",IF(NOT(COUNTIFS(Intervencoes!$A$7:$A$26,B301,Intervencoes!$B$7:$B$26,"&lt;&gt;")=1),"Rever ID intervenção",IF(OR(C301="",D301="",E301="",P301="",Q301="",COUNT(F301:G301,I301,L301:N301)&lt;&gt;6),"Faltam valores ou suporte",IF(OR(F301&lt;=0,G301&lt;0,I301&lt;0,I301&gt;1,L301&lt;0,L301&gt;J301,M301&lt;0,M301&gt;H301,N301&lt;0,N301&gt;J301-L301,N301&gt;ROUND(M301*I301,2)),"Rever limites dos custos e IVA",IF(AND(OR(M301&lt;H301,L301&gt;0,N301&lt;J301-L301,G301=0),O301=""),"Falta fundamento de IVA ou rateio",IF(COUNTIFS(Documentos!$A$7:$A$306,Q301,Documentos!$E$7:$E$306,"&lt;&gt;")&lt;&gt;1,"Falta documento de suporte","OK"))))))</f>
        <v/>
      </c>
    </row>
    <row r="302" spans="1:20" ht="34.950000000000003" customHeight="1">
      <c r="A302" s="8" t="s">
        <v>1103</v>
      </c>
      <c r="B302" s="7"/>
      <c r="C302" s="7"/>
      <c r="D302" s="7"/>
      <c r="E302" s="7"/>
      <c r="F302" s="14"/>
      <c r="G302" s="12"/>
      <c r="H302" s="16" t="str">
        <f t="shared" si="34"/>
        <v/>
      </c>
      <c r="I302" s="15"/>
      <c r="J302" s="16" t="str">
        <f t="shared" si="35"/>
        <v/>
      </c>
      <c r="K302" s="16" t="str">
        <f t="shared" si="36"/>
        <v/>
      </c>
      <c r="L302" s="12"/>
      <c r="M302" s="12"/>
      <c r="N302" s="12"/>
      <c r="O302" s="7"/>
      <c r="P302" s="7"/>
      <c r="Q302" s="7"/>
      <c r="R302" s="16" t="str">
        <f t="shared" si="37"/>
        <v/>
      </c>
      <c r="S302" s="16" t="str">
        <f t="shared" si="38"/>
        <v/>
      </c>
      <c r="T302" s="35" t="str">
        <f>IF(COUNTA(B302:G302,I302,L302:Q302)=0,"",IF(NOT(COUNTIFS(Intervencoes!$A$7:$A$26,B302,Intervencoes!$B$7:$B$26,"&lt;&gt;")=1),"Rever ID intervenção",IF(OR(C302="",D302="",E302="",P302="",Q302="",COUNT(F302:G302,I302,L302:N302)&lt;&gt;6),"Faltam valores ou suporte",IF(OR(F302&lt;=0,G302&lt;0,I302&lt;0,I302&gt;1,L302&lt;0,L302&gt;J302,M302&lt;0,M302&gt;H302,N302&lt;0,N302&gt;J302-L302,N302&gt;ROUND(M302*I302,2)),"Rever limites dos custos e IVA",IF(AND(OR(M302&lt;H302,L302&gt;0,N302&lt;J302-L302,G302=0),O302=""),"Falta fundamento de IVA ou rateio",IF(COUNTIFS(Documentos!$A$7:$A$306,Q302,Documentos!$E$7:$E$306,"&lt;&gt;")&lt;&gt;1,"Falta documento de suporte","OK"))))))</f>
        <v/>
      </c>
    </row>
    <row r="303" spans="1:20" ht="34.950000000000003" customHeight="1">
      <c r="A303" s="8" t="s">
        <v>1104</v>
      </c>
      <c r="B303" s="7"/>
      <c r="C303" s="7"/>
      <c r="D303" s="7"/>
      <c r="E303" s="7"/>
      <c r="F303" s="14"/>
      <c r="G303" s="12"/>
      <c r="H303" s="16" t="str">
        <f t="shared" si="34"/>
        <v/>
      </c>
      <c r="I303" s="15"/>
      <c r="J303" s="16" t="str">
        <f t="shared" si="35"/>
        <v/>
      </c>
      <c r="K303" s="16" t="str">
        <f t="shared" si="36"/>
        <v/>
      </c>
      <c r="L303" s="12"/>
      <c r="M303" s="12"/>
      <c r="N303" s="12"/>
      <c r="O303" s="7"/>
      <c r="P303" s="7"/>
      <c r="Q303" s="7"/>
      <c r="R303" s="16" t="str">
        <f t="shared" si="37"/>
        <v/>
      </c>
      <c r="S303" s="16" t="str">
        <f t="shared" si="38"/>
        <v/>
      </c>
      <c r="T303" s="35" t="str">
        <f>IF(COUNTA(B303:G303,I303,L303:Q303)=0,"",IF(NOT(COUNTIFS(Intervencoes!$A$7:$A$26,B303,Intervencoes!$B$7:$B$26,"&lt;&gt;")=1),"Rever ID intervenção",IF(OR(C303="",D303="",E303="",P303="",Q303="",COUNT(F303:G303,I303,L303:N303)&lt;&gt;6),"Faltam valores ou suporte",IF(OR(F303&lt;=0,G303&lt;0,I303&lt;0,I303&gt;1,L303&lt;0,L303&gt;J303,M303&lt;0,M303&gt;H303,N303&lt;0,N303&gt;J303-L303,N303&gt;ROUND(M303*I303,2)),"Rever limites dos custos e IVA",IF(AND(OR(M303&lt;H303,L303&gt;0,N303&lt;J303-L303,G303=0),O303=""),"Falta fundamento de IVA ou rateio",IF(COUNTIFS(Documentos!$A$7:$A$306,Q303,Documentos!$E$7:$E$306,"&lt;&gt;")&lt;&gt;1,"Falta documento de suporte","OK"))))))</f>
        <v/>
      </c>
    </row>
    <row r="304" spans="1:20" ht="34.950000000000003" customHeight="1">
      <c r="A304" s="8" t="s">
        <v>1105</v>
      </c>
      <c r="B304" s="7"/>
      <c r="C304" s="7"/>
      <c r="D304" s="7"/>
      <c r="E304" s="7"/>
      <c r="F304" s="14"/>
      <c r="G304" s="12"/>
      <c r="H304" s="16" t="str">
        <f t="shared" si="34"/>
        <v/>
      </c>
      <c r="I304" s="15"/>
      <c r="J304" s="16" t="str">
        <f t="shared" si="35"/>
        <v/>
      </c>
      <c r="K304" s="16" t="str">
        <f t="shared" si="36"/>
        <v/>
      </c>
      <c r="L304" s="12"/>
      <c r="M304" s="12"/>
      <c r="N304" s="12"/>
      <c r="O304" s="7"/>
      <c r="P304" s="7"/>
      <c r="Q304" s="7"/>
      <c r="R304" s="16" t="str">
        <f t="shared" si="37"/>
        <v/>
      </c>
      <c r="S304" s="16" t="str">
        <f t="shared" si="38"/>
        <v/>
      </c>
      <c r="T304" s="35" t="str">
        <f>IF(COUNTA(B304:G304,I304,L304:Q304)=0,"",IF(NOT(COUNTIFS(Intervencoes!$A$7:$A$26,B304,Intervencoes!$B$7:$B$26,"&lt;&gt;")=1),"Rever ID intervenção",IF(OR(C304="",D304="",E304="",P304="",Q304="",COUNT(F304:G304,I304,L304:N304)&lt;&gt;6),"Faltam valores ou suporte",IF(OR(F304&lt;=0,G304&lt;0,I304&lt;0,I304&gt;1,L304&lt;0,L304&gt;J304,M304&lt;0,M304&gt;H304,N304&lt;0,N304&gt;J304-L304,N304&gt;ROUND(M304*I304,2)),"Rever limites dos custos e IVA",IF(AND(OR(M304&lt;H304,L304&gt;0,N304&lt;J304-L304,G304=0),O304=""),"Falta fundamento de IVA ou rateio",IF(COUNTIFS(Documentos!$A$7:$A$306,Q304,Documentos!$E$7:$E$306,"&lt;&gt;")&lt;&gt;1,"Falta documento de suporte","OK"))))))</f>
        <v/>
      </c>
    </row>
    <row r="305" spans="1:20" ht="34.950000000000003" customHeight="1">
      <c r="A305" s="8" t="s">
        <v>1106</v>
      </c>
      <c r="B305" s="7"/>
      <c r="C305" s="7"/>
      <c r="D305" s="7"/>
      <c r="E305" s="7"/>
      <c r="F305" s="14"/>
      <c r="G305" s="12"/>
      <c r="H305" s="16" t="str">
        <f t="shared" si="34"/>
        <v/>
      </c>
      <c r="I305" s="15"/>
      <c r="J305" s="16" t="str">
        <f t="shared" si="35"/>
        <v/>
      </c>
      <c r="K305" s="16" t="str">
        <f t="shared" si="36"/>
        <v/>
      </c>
      <c r="L305" s="12"/>
      <c r="M305" s="12"/>
      <c r="N305" s="12"/>
      <c r="O305" s="7"/>
      <c r="P305" s="7"/>
      <c r="Q305" s="7"/>
      <c r="R305" s="16" t="str">
        <f t="shared" si="37"/>
        <v/>
      </c>
      <c r="S305" s="16" t="str">
        <f t="shared" si="38"/>
        <v/>
      </c>
      <c r="T305" s="35" t="str">
        <f>IF(COUNTA(B305:G305,I305,L305:Q305)=0,"",IF(NOT(COUNTIFS(Intervencoes!$A$7:$A$26,B305,Intervencoes!$B$7:$B$26,"&lt;&gt;")=1),"Rever ID intervenção",IF(OR(C305="",D305="",E305="",P305="",Q305="",COUNT(F305:G305,I305,L305:N305)&lt;&gt;6),"Faltam valores ou suporte",IF(OR(F305&lt;=0,G305&lt;0,I305&lt;0,I305&gt;1,L305&lt;0,L305&gt;J305,M305&lt;0,M305&gt;H305,N305&lt;0,N305&gt;J305-L305,N305&gt;ROUND(M305*I305,2)),"Rever limites dos custos e IVA",IF(AND(OR(M305&lt;H305,L305&gt;0,N305&lt;J305-L305,G305=0),O305=""),"Falta fundamento de IVA ou rateio",IF(COUNTIFS(Documentos!$A$7:$A$306,Q305,Documentos!$E$7:$E$306,"&lt;&gt;")&lt;&gt;1,"Falta documento de suporte","OK"))))))</f>
        <v/>
      </c>
    </row>
    <row r="306" spans="1:20" ht="34.950000000000003" customHeight="1">
      <c r="A306" s="8" t="s">
        <v>1107</v>
      </c>
      <c r="B306" s="7"/>
      <c r="C306" s="7"/>
      <c r="D306" s="7"/>
      <c r="E306" s="7"/>
      <c r="F306" s="14"/>
      <c r="G306" s="12"/>
      <c r="H306" s="16" t="str">
        <f t="shared" si="34"/>
        <v/>
      </c>
      <c r="I306" s="15"/>
      <c r="J306" s="16" t="str">
        <f t="shared" si="35"/>
        <v/>
      </c>
      <c r="K306" s="16" t="str">
        <f t="shared" si="36"/>
        <v/>
      </c>
      <c r="L306" s="12"/>
      <c r="M306" s="12"/>
      <c r="N306" s="12"/>
      <c r="O306" s="7"/>
      <c r="P306" s="7"/>
      <c r="Q306" s="7"/>
      <c r="R306" s="16" t="str">
        <f t="shared" si="37"/>
        <v/>
      </c>
      <c r="S306" s="16" t="str">
        <f t="shared" si="38"/>
        <v/>
      </c>
      <c r="T306" s="35" t="str">
        <f>IF(COUNTA(B306:G306,I306,L306:Q306)=0,"",IF(NOT(COUNTIFS(Intervencoes!$A$7:$A$26,B306,Intervencoes!$B$7:$B$26,"&lt;&gt;")=1),"Rever ID intervenção",IF(OR(C306="",D306="",E306="",P306="",Q306="",COUNT(F306:G306,I306,L306:N306)&lt;&gt;6),"Faltam valores ou suporte",IF(OR(F306&lt;=0,G306&lt;0,I306&lt;0,I306&gt;1,L306&lt;0,L306&gt;J306,M306&lt;0,M306&gt;H306,N306&lt;0,N306&gt;J306-L306,N306&gt;ROUND(M306*I306,2)),"Rever limites dos custos e IVA",IF(AND(OR(M306&lt;H306,L306&gt;0,N306&lt;J306-L306,G306=0),O306=""),"Falta fundamento de IVA ou rateio",IF(COUNTIFS(Documentos!$A$7:$A$306,Q306,Documentos!$E$7:$E$306,"&lt;&gt;")&lt;&gt;1,"Falta documento de suporte","OK"))))))</f>
        <v/>
      </c>
    </row>
  </sheetData>
  <conditionalFormatting sqref="T7:T306">
    <cfRule type="containsText" dxfId="55" priority="1" operator="containsText" text="Falta"/>
    <cfRule type="containsText" dxfId="54" priority="2" operator="containsText" text="Rever"/>
    <cfRule type="containsText" dxfId="53" priority="3" operator="containsText" text="Por apurar"/>
    <cfRule type="containsText" dxfId="52" priority="4" operator="containsText" text="Por esclarecer"/>
    <cfRule type="containsText" dxfId="51" priority="5" operator="containsText" text="pendente"/>
  </conditionalFormatting>
  <dataValidations count="7">
    <dataValidation type="list" showErrorMessage="1" errorTitle="Valor inválido" error="Escolha uma opção da lista ou introduza um valor dentro dos limites indicados." sqref="B7:B306">
      <formula1>INDIRECT("'Listas'!$A$7:$A$106")</formula1>
    </dataValidation>
    <dataValidation type="list" showErrorMessage="1" errorTitle="Valor inválido" error="Escolha uma opção da lista ou introduza um valor dentro dos limites indicados." sqref="D7:D306">
      <formula1>INDIRECT("'Listas'!$F$7:$F$15")</formula1>
    </dataValidation>
    <dataValidation type="list" showErrorMessage="1" errorTitle="Valor inválido" error="Escolha uma opção da lista ou introduza um valor dentro dos limites indicados." sqref="E7:E306">
      <formula1>INDIRECT("'Listas'!$G$7:$G$15")</formula1>
    </dataValidation>
    <dataValidation type="list" showErrorMessage="1" errorTitle="Valor inválido" error="Escolha uma opção da lista ou introduza um valor dentro dos limites indicados." sqref="Q7:Q306">
      <formula1>INDIRECT("'Listas'!$D$7:$D$306")</formula1>
    </dataValidation>
    <dataValidation type="list" showErrorMessage="1" errorTitle="Valor inválido" error="Escolha uma opção da lista ou introduza um valor dentro dos limites indicados." sqref="P7:P306">
      <formula1>"Orçamento externo,Estimativa técnica,Contrato,Despesa realizada"</formula1>
    </dataValidation>
    <dataValidation type="decimal" showErrorMessage="1" errorTitle="Valor inválido" error="Escolha uma opção da lista ou introduza um valor dentro dos limites indicados." sqref="F7:G306 L7:N306">
      <formula1>0</formula1>
      <formula2>999999999999</formula2>
    </dataValidation>
    <dataValidation type="decimal" showErrorMessage="1" errorTitle="Valor inválido" error="Escolha uma opção da lista ou introduza um valor dentro dos limites indicados." sqref="I7:I306">
      <formula1>0</formula1>
      <formula2>1</formula2>
    </dataValidation>
  </dataValidation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6"/>
  <sheetViews>
    <sheetView showGridLines="0" zoomScaleNormal="100" workbookViewId="0">
      <pane xSplit="2" ySplit="6" topLeftCell="C7" activePane="bottomRight" state="frozen"/>
      <selection pane="topRight"/>
      <selection pane="bottomLeft"/>
      <selection pane="bottomRight" activeCell="B7" sqref="B7"/>
    </sheetView>
  </sheetViews>
  <sheetFormatPr defaultRowHeight="13.8"/>
  <cols>
    <col min="1" max="1" width="16" customWidth="1"/>
    <col min="2" max="2" width="28" customWidth="1"/>
    <col min="3" max="3" width="40" customWidth="1"/>
    <col min="4" max="4" width="34" customWidth="1"/>
    <col min="5" max="5" width="26" customWidth="1"/>
    <col min="6" max="6" width="25" customWidth="1"/>
    <col min="7" max="7" width="29" customWidth="1"/>
    <col min="8" max="8" width="27" customWidth="1"/>
    <col min="9" max="9" width="25" customWidth="1"/>
    <col min="10" max="10" width="30" customWidth="1"/>
    <col min="11" max="11" width="26" customWidth="1"/>
    <col min="12" max="12" width="25" customWidth="1"/>
    <col min="13" max="13" width="48" customWidth="1"/>
  </cols>
  <sheetData>
    <row r="1" spans="1:13" ht="25.0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30" customHeight="1">
      <c r="A2" s="3" t="s">
        <v>287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5.05" customHeight="1">
      <c r="A3" s="4" t="s">
        <v>288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25.05" customHeight="1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25.0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58.05" customHeight="1">
      <c r="A6" s="6" t="s">
        <v>289</v>
      </c>
      <c r="B6" s="6" t="s">
        <v>290</v>
      </c>
      <c r="C6" s="6" t="s">
        <v>291</v>
      </c>
      <c r="D6" s="6" t="s">
        <v>292</v>
      </c>
      <c r="E6" s="6" t="s">
        <v>293</v>
      </c>
      <c r="F6" s="6" t="s">
        <v>294</v>
      </c>
      <c r="G6" s="6" t="s">
        <v>295</v>
      </c>
      <c r="H6" s="6" t="s">
        <v>296</v>
      </c>
      <c r="I6" s="6" t="s">
        <v>297</v>
      </c>
      <c r="J6" s="6" t="s">
        <v>298</v>
      </c>
      <c r="K6" s="6" t="s">
        <v>299</v>
      </c>
      <c r="L6" s="6" t="s">
        <v>300</v>
      </c>
      <c r="M6" s="6" t="s">
        <v>301</v>
      </c>
    </row>
    <row r="7" spans="1:13" ht="34.950000000000003" customHeight="1">
      <c r="A7" s="8" t="s">
        <v>302</v>
      </c>
      <c r="B7" s="7"/>
      <c r="C7" s="7"/>
      <c r="D7" s="7"/>
      <c r="E7" s="7"/>
      <c r="F7" s="12"/>
      <c r="G7" s="12"/>
      <c r="H7" s="12"/>
      <c r="I7" s="7"/>
      <c r="J7" s="12"/>
      <c r="K7" s="37" t="str">
        <f>IF(B7="","",SUMIF(Coberturas!$B$7:$B$306,A7,Coberturas!$E$7:$E$306))</f>
        <v/>
      </c>
      <c r="L7" s="16" t="str">
        <f t="shared" ref="L7:L36" si="0">IF(B7="","",IF(ISNUMBER(J7),J7-K7,"Por apurar"))</f>
        <v/>
      </c>
      <c r="M7" s="35" t="str">
        <f>IF(COUNTA(B7:J7)=0,"",IF(OR(B7="",C7="",D7="",E7=""),"Faltam dados da fonte",IF(OR(E7="Previsto",E7="Solicitado",E7="Em análise"),"Fonte pendente",IF(OR(COUNT(G7:H7,J7)&lt;&gt;3,I7=""),"Faltam montantes ou decisão",IF(OR(G7&lt;0,H7&lt;0,H7&gt;G7,J7&lt;0,J7&gt;G7,AND(E7="Recusado",OR(G7&lt;&gt;0,J7&lt;&gt;0))),"Rever montantes da fonte",IF(ABS(L7)&gt;0.01,"Rever distribuição da fonte",IF(COUNTIFS(Documentos!$A$7:$A$306,I7,Documentos!$E$7:$E$306,"&lt;&gt;")&lt;&gt;1,"Falta documento da fonte","OK")))))))</f>
        <v/>
      </c>
    </row>
    <row r="8" spans="1:13" ht="34.950000000000003" customHeight="1">
      <c r="A8" s="8" t="s">
        <v>303</v>
      </c>
      <c r="B8" s="7"/>
      <c r="C8" s="7"/>
      <c r="D8" s="7"/>
      <c r="E8" s="7"/>
      <c r="F8" s="12"/>
      <c r="G8" s="12"/>
      <c r="H8" s="12"/>
      <c r="I8" s="7"/>
      <c r="J8" s="12"/>
      <c r="K8" s="37" t="str">
        <f>IF(B8="","",SUMIF(Coberturas!$B$7:$B$306,A8,Coberturas!$E$7:$E$306))</f>
        <v/>
      </c>
      <c r="L8" s="16" t="str">
        <f t="shared" si="0"/>
        <v/>
      </c>
      <c r="M8" s="35" t="str">
        <f>IF(COUNTA(B8:J8)=0,"",IF(OR(B8="",C8="",D8="",E8=""),"Faltam dados da fonte",IF(OR(E8="Previsto",E8="Solicitado",E8="Em análise"),"Fonte pendente",IF(OR(COUNT(G8:H8,J8)&lt;&gt;3,I8=""),"Faltam montantes ou decisão",IF(OR(G8&lt;0,H8&lt;0,H8&gt;G8,J8&lt;0,J8&gt;G8,AND(E8="Recusado",OR(G8&lt;&gt;0,J8&lt;&gt;0))),"Rever montantes da fonte",IF(ABS(L8)&gt;0.01,"Rever distribuição da fonte",IF(COUNTIFS(Documentos!$A$7:$A$306,I8,Documentos!$E$7:$E$306,"&lt;&gt;")&lt;&gt;1,"Falta documento da fonte","OK")))))))</f>
        <v/>
      </c>
    </row>
    <row r="9" spans="1:13" ht="34.950000000000003" customHeight="1">
      <c r="A9" s="8" t="s">
        <v>304</v>
      </c>
      <c r="B9" s="7"/>
      <c r="C9" s="7"/>
      <c r="D9" s="7"/>
      <c r="E9" s="7"/>
      <c r="F9" s="12"/>
      <c r="G9" s="12"/>
      <c r="H9" s="12"/>
      <c r="I9" s="7"/>
      <c r="J9" s="12"/>
      <c r="K9" s="37" t="str">
        <f>IF(B9="","",SUMIF(Coberturas!$B$7:$B$306,A9,Coberturas!$E$7:$E$306))</f>
        <v/>
      </c>
      <c r="L9" s="16" t="str">
        <f t="shared" si="0"/>
        <v/>
      </c>
      <c r="M9" s="35" t="str">
        <f>IF(COUNTA(B9:J9)=0,"",IF(OR(B9="",C9="",D9="",E9=""),"Faltam dados da fonte",IF(OR(E9="Previsto",E9="Solicitado",E9="Em análise"),"Fonte pendente",IF(OR(COUNT(G9:H9,J9)&lt;&gt;3,I9=""),"Faltam montantes ou decisão",IF(OR(G9&lt;0,H9&lt;0,H9&gt;G9,J9&lt;0,J9&gt;G9,AND(E9="Recusado",OR(G9&lt;&gt;0,J9&lt;&gt;0))),"Rever montantes da fonte",IF(ABS(L9)&gt;0.01,"Rever distribuição da fonte",IF(COUNTIFS(Documentos!$A$7:$A$306,I9,Documentos!$E$7:$E$306,"&lt;&gt;")&lt;&gt;1,"Falta documento da fonte","OK")))))))</f>
        <v/>
      </c>
    </row>
    <row r="10" spans="1:13" ht="34.950000000000003" customHeight="1">
      <c r="A10" s="8" t="s">
        <v>305</v>
      </c>
      <c r="B10" s="7"/>
      <c r="C10" s="7"/>
      <c r="D10" s="7"/>
      <c r="E10" s="7"/>
      <c r="F10" s="12"/>
      <c r="G10" s="12"/>
      <c r="H10" s="12"/>
      <c r="I10" s="7"/>
      <c r="J10" s="12"/>
      <c r="K10" s="37" t="str">
        <f>IF(B10="","",SUMIF(Coberturas!$B$7:$B$306,A10,Coberturas!$E$7:$E$306))</f>
        <v/>
      </c>
      <c r="L10" s="16" t="str">
        <f t="shared" si="0"/>
        <v/>
      </c>
      <c r="M10" s="35" t="str">
        <f>IF(COUNTA(B10:J10)=0,"",IF(OR(B10="",C10="",D10="",E10=""),"Faltam dados da fonte",IF(OR(E10="Previsto",E10="Solicitado",E10="Em análise"),"Fonte pendente",IF(OR(COUNT(G10:H10,J10)&lt;&gt;3,I10=""),"Faltam montantes ou decisão",IF(OR(G10&lt;0,H10&lt;0,H10&gt;G10,J10&lt;0,J10&gt;G10,AND(E10="Recusado",OR(G10&lt;&gt;0,J10&lt;&gt;0))),"Rever montantes da fonte",IF(ABS(L10)&gt;0.01,"Rever distribuição da fonte",IF(COUNTIFS(Documentos!$A$7:$A$306,I10,Documentos!$E$7:$E$306,"&lt;&gt;")&lt;&gt;1,"Falta documento da fonte","OK")))))))</f>
        <v/>
      </c>
    </row>
    <row r="11" spans="1:13" ht="34.950000000000003" customHeight="1">
      <c r="A11" s="8" t="s">
        <v>306</v>
      </c>
      <c r="B11" s="7"/>
      <c r="C11" s="7"/>
      <c r="D11" s="7"/>
      <c r="E11" s="7"/>
      <c r="F11" s="12"/>
      <c r="G11" s="12"/>
      <c r="H11" s="12"/>
      <c r="I11" s="7"/>
      <c r="J11" s="12"/>
      <c r="K11" s="37" t="str">
        <f>IF(B11="","",SUMIF(Coberturas!$B$7:$B$306,A11,Coberturas!$E$7:$E$306))</f>
        <v/>
      </c>
      <c r="L11" s="16" t="str">
        <f t="shared" si="0"/>
        <v/>
      </c>
      <c r="M11" s="35" t="str">
        <f>IF(COUNTA(B11:J11)=0,"",IF(OR(B11="",C11="",D11="",E11=""),"Faltam dados da fonte",IF(OR(E11="Previsto",E11="Solicitado",E11="Em análise"),"Fonte pendente",IF(OR(COUNT(G11:H11,J11)&lt;&gt;3,I11=""),"Faltam montantes ou decisão",IF(OR(G11&lt;0,H11&lt;0,H11&gt;G11,J11&lt;0,J11&gt;G11,AND(E11="Recusado",OR(G11&lt;&gt;0,J11&lt;&gt;0))),"Rever montantes da fonte",IF(ABS(L11)&gt;0.01,"Rever distribuição da fonte",IF(COUNTIFS(Documentos!$A$7:$A$306,I11,Documentos!$E$7:$E$306,"&lt;&gt;")&lt;&gt;1,"Falta documento da fonte","OK")))))))</f>
        <v/>
      </c>
    </row>
    <row r="12" spans="1:13" ht="34.950000000000003" customHeight="1">
      <c r="A12" s="8" t="s">
        <v>307</v>
      </c>
      <c r="B12" s="7"/>
      <c r="C12" s="7"/>
      <c r="D12" s="7"/>
      <c r="E12" s="7"/>
      <c r="F12" s="12"/>
      <c r="G12" s="12"/>
      <c r="H12" s="12"/>
      <c r="I12" s="7"/>
      <c r="J12" s="12"/>
      <c r="K12" s="37" t="str">
        <f>IF(B12="","",SUMIF(Coberturas!$B$7:$B$306,A12,Coberturas!$E$7:$E$306))</f>
        <v/>
      </c>
      <c r="L12" s="16" t="str">
        <f t="shared" si="0"/>
        <v/>
      </c>
      <c r="M12" s="35" t="str">
        <f>IF(COUNTA(B12:J12)=0,"",IF(OR(B12="",C12="",D12="",E12=""),"Faltam dados da fonte",IF(OR(E12="Previsto",E12="Solicitado",E12="Em análise"),"Fonte pendente",IF(OR(COUNT(G12:H12,J12)&lt;&gt;3,I12=""),"Faltam montantes ou decisão",IF(OR(G12&lt;0,H12&lt;0,H12&gt;G12,J12&lt;0,J12&gt;G12,AND(E12="Recusado",OR(G12&lt;&gt;0,J12&lt;&gt;0))),"Rever montantes da fonte",IF(ABS(L12)&gt;0.01,"Rever distribuição da fonte",IF(COUNTIFS(Documentos!$A$7:$A$306,I12,Documentos!$E$7:$E$306,"&lt;&gt;")&lt;&gt;1,"Falta documento da fonte","OK")))))))</f>
        <v/>
      </c>
    </row>
    <row r="13" spans="1:13" ht="34.950000000000003" customHeight="1">
      <c r="A13" s="8" t="s">
        <v>308</v>
      </c>
      <c r="B13" s="7"/>
      <c r="C13" s="7"/>
      <c r="D13" s="7"/>
      <c r="E13" s="7"/>
      <c r="F13" s="12"/>
      <c r="G13" s="12"/>
      <c r="H13" s="12"/>
      <c r="I13" s="7"/>
      <c r="J13" s="12"/>
      <c r="K13" s="37" t="str">
        <f>IF(B13="","",SUMIF(Coberturas!$B$7:$B$306,A13,Coberturas!$E$7:$E$306))</f>
        <v/>
      </c>
      <c r="L13" s="16" t="str">
        <f t="shared" si="0"/>
        <v/>
      </c>
      <c r="M13" s="35" t="str">
        <f>IF(COUNTA(B13:J13)=0,"",IF(OR(B13="",C13="",D13="",E13=""),"Faltam dados da fonte",IF(OR(E13="Previsto",E13="Solicitado",E13="Em análise"),"Fonte pendente",IF(OR(COUNT(G13:H13,J13)&lt;&gt;3,I13=""),"Faltam montantes ou decisão",IF(OR(G13&lt;0,H13&lt;0,H13&gt;G13,J13&lt;0,J13&gt;G13,AND(E13="Recusado",OR(G13&lt;&gt;0,J13&lt;&gt;0))),"Rever montantes da fonte",IF(ABS(L13)&gt;0.01,"Rever distribuição da fonte",IF(COUNTIFS(Documentos!$A$7:$A$306,I13,Documentos!$E$7:$E$306,"&lt;&gt;")&lt;&gt;1,"Falta documento da fonte","OK")))))))</f>
        <v/>
      </c>
    </row>
    <row r="14" spans="1:13" ht="34.950000000000003" customHeight="1">
      <c r="A14" s="8" t="s">
        <v>309</v>
      </c>
      <c r="B14" s="7"/>
      <c r="C14" s="7"/>
      <c r="D14" s="7"/>
      <c r="E14" s="7"/>
      <c r="F14" s="12"/>
      <c r="G14" s="12"/>
      <c r="H14" s="12"/>
      <c r="I14" s="7"/>
      <c r="J14" s="12"/>
      <c r="K14" s="37" t="str">
        <f>IF(B14="","",SUMIF(Coberturas!$B$7:$B$306,A14,Coberturas!$E$7:$E$306))</f>
        <v/>
      </c>
      <c r="L14" s="16" t="str">
        <f t="shared" si="0"/>
        <v/>
      </c>
      <c r="M14" s="35" t="str">
        <f>IF(COUNTA(B14:J14)=0,"",IF(OR(B14="",C14="",D14="",E14=""),"Faltam dados da fonte",IF(OR(E14="Previsto",E14="Solicitado",E14="Em análise"),"Fonte pendente",IF(OR(COUNT(G14:H14,J14)&lt;&gt;3,I14=""),"Faltam montantes ou decisão",IF(OR(G14&lt;0,H14&lt;0,H14&gt;G14,J14&lt;0,J14&gt;G14,AND(E14="Recusado",OR(G14&lt;&gt;0,J14&lt;&gt;0))),"Rever montantes da fonte",IF(ABS(L14)&gt;0.01,"Rever distribuição da fonte",IF(COUNTIFS(Documentos!$A$7:$A$306,I14,Documentos!$E$7:$E$306,"&lt;&gt;")&lt;&gt;1,"Falta documento da fonte","OK")))))))</f>
        <v/>
      </c>
    </row>
    <row r="15" spans="1:13" ht="34.950000000000003" customHeight="1">
      <c r="A15" s="8" t="s">
        <v>310</v>
      </c>
      <c r="B15" s="7"/>
      <c r="C15" s="7"/>
      <c r="D15" s="7"/>
      <c r="E15" s="7"/>
      <c r="F15" s="12"/>
      <c r="G15" s="12"/>
      <c r="H15" s="12"/>
      <c r="I15" s="7"/>
      <c r="J15" s="12"/>
      <c r="K15" s="37" t="str">
        <f>IF(B15="","",SUMIF(Coberturas!$B$7:$B$306,A15,Coberturas!$E$7:$E$306))</f>
        <v/>
      </c>
      <c r="L15" s="16" t="str">
        <f t="shared" si="0"/>
        <v/>
      </c>
      <c r="M15" s="35" t="str">
        <f>IF(COUNTA(B15:J15)=0,"",IF(OR(B15="",C15="",D15="",E15=""),"Faltam dados da fonte",IF(OR(E15="Previsto",E15="Solicitado",E15="Em análise"),"Fonte pendente",IF(OR(COUNT(G15:H15,J15)&lt;&gt;3,I15=""),"Faltam montantes ou decisão",IF(OR(G15&lt;0,H15&lt;0,H15&gt;G15,J15&lt;0,J15&gt;G15,AND(E15="Recusado",OR(G15&lt;&gt;0,J15&lt;&gt;0))),"Rever montantes da fonte",IF(ABS(L15)&gt;0.01,"Rever distribuição da fonte",IF(COUNTIFS(Documentos!$A$7:$A$306,I15,Documentos!$E$7:$E$306,"&lt;&gt;")&lt;&gt;1,"Falta documento da fonte","OK")))))))</f>
        <v/>
      </c>
    </row>
    <row r="16" spans="1:13" ht="34.950000000000003" customHeight="1">
      <c r="A16" s="8" t="s">
        <v>311</v>
      </c>
      <c r="B16" s="7"/>
      <c r="C16" s="7"/>
      <c r="D16" s="7"/>
      <c r="E16" s="7"/>
      <c r="F16" s="12"/>
      <c r="G16" s="12"/>
      <c r="H16" s="12"/>
      <c r="I16" s="7"/>
      <c r="J16" s="12"/>
      <c r="K16" s="37" t="str">
        <f>IF(B16="","",SUMIF(Coberturas!$B$7:$B$306,A16,Coberturas!$E$7:$E$306))</f>
        <v/>
      </c>
      <c r="L16" s="16" t="str">
        <f t="shared" si="0"/>
        <v/>
      </c>
      <c r="M16" s="35" t="str">
        <f>IF(COUNTA(B16:J16)=0,"",IF(OR(B16="",C16="",D16="",E16=""),"Faltam dados da fonte",IF(OR(E16="Previsto",E16="Solicitado",E16="Em análise"),"Fonte pendente",IF(OR(COUNT(G16:H16,J16)&lt;&gt;3,I16=""),"Faltam montantes ou decisão",IF(OR(G16&lt;0,H16&lt;0,H16&gt;G16,J16&lt;0,J16&gt;G16,AND(E16="Recusado",OR(G16&lt;&gt;0,J16&lt;&gt;0))),"Rever montantes da fonte",IF(ABS(L16)&gt;0.01,"Rever distribuição da fonte",IF(COUNTIFS(Documentos!$A$7:$A$306,I16,Documentos!$E$7:$E$306,"&lt;&gt;")&lt;&gt;1,"Falta documento da fonte","OK")))))))</f>
        <v/>
      </c>
    </row>
    <row r="17" spans="1:13" ht="34.950000000000003" customHeight="1">
      <c r="A17" s="8" t="s">
        <v>312</v>
      </c>
      <c r="B17" s="7"/>
      <c r="C17" s="7"/>
      <c r="D17" s="7"/>
      <c r="E17" s="7"/>
      <c r="F17" s="12"/>
      <c r="G17" s="12"/>
      <c r="H17" s="12"/>
      <c r="I17" s="7"/>
      <c r="J17" s="12"/>
      <c r="K17" s="37" t="str">
        <f>IF(B17="","",SUMIF(Coberturas!$B$7:$B$306,A17,Coberturas!$E$7:$E$306))</f>
        <v/>
      </c>
      <c r="L17" s="16" t="str">
        <f t="shared" si="0"/>
        <v/>
      </c>
      <c r="M17" s="35" t="str">
        <f>IF(COUNTA(B17:J17)=0,"",IF(OR(B17="",C17="",D17="",E17=""),"Faltam dados da fonte",IF(OR(E17="Previsto",E17="Solicitado",E17="Em análise"),"Fonte pendente",IF(OR(COUNT(G17:H17,J17)&lt;&gt;3,I17=""),"Faltam montantes ou decisão",IF(OR(G17&lt;0,H17&lt;0,H17&gt;G17,J17&lt;0,J17&gt;G17,AND(E17="Recusado",OR(G17&lt;&gt;0,J17&lt;&gt;0))),"Rever montantes da fonte",IF(ABS(L17)&gt;0.01,"Rever distribuição da fonte",IF(COUNTIFS(Documentos!$A$7:$A$306,I17,Documentos!$E$7:$E$306,"&lt;&gt;")&lt;&gt;1,"Falta documento da fonte","OK")))))))</f>
        <v/>
      </c>
    </row>
    <row r="18" spans="1:13" ht="34.950000000000003" customHeight="1">
      <c r="A18" s="8" t="s">
        <v>313</v>
      </c>
      <c r="B18" s="7"/>
      <c r="C18" s="7"/>
      <c r="D18" s="7"/>
      <c r="E18" s="7"/>
      <c r="F18" s="12"/>
      <c r="G18" s="12"/>
      <c r="H18" s="12"/>
      <c r="I18" s="7"/>
      <c r="J18" s="12"/>
      <c r="K18" s="37" t="str">
        <f>IF(B18="","",SUMIF(Coberturas!$B$7:$B$306,A18,Coberturas!$E$7:$E$306))</f>
        <v/>
      </c>
      <c r="L18" s="16" t="str">
        <f t="shared" si="0"/>
        <v/>
      </c>
      <c r="M18" s="35" t="str">
        <f>IF(COUNTA(B18:J18)=0,"",IF(OR(B18="",C18="",D18="",E18=""),"Faltam dados da fonte",IF(OR(E18="Previsto",E18="Solicitado",E18="Em análise"),"Fonte pendente",IF(OR(COUNT(G18:H18,J18)&lt;&gt;3,I18=""),"Faltam montantes ou decisão",IF(OR(G18&lt;0,H18&lt;0,H18&gt;G18,J18&lt;0,J18&gt;G18,AND(E18="Recusado",OR(G18&lt;&gt;0,J18&lt;&gt;0))),"Rever montantes da fonte",IF(ABS(L18)&gt;0.01,"Rever distribuição da fonte",IF(COUNTIFS(Documentos!$A$7:$A$306,I18,Documentos!$E$7:$E$306,"&lt;&gt;")&lt;&gt;1,"Falta documento da fonte","OK")))))))</f>
        <v/>
      </c>
    </row>
    <row r="19" spans="1:13" ht="34.950000000000003" customHeight="1">
      <c r="A19" s="8" t="s">
        <v>314</v>
      </c>
      <c r="B19" s="7"/>
      <c r="C19" s="7"/>
      <c r="D19" s="7"/>
      <c r="E19" s="7"/>
      <c r="F19" s="12"/>
      <c r="G19" s="12"/>
      <c r="H19" s="12"/>
      <c r="I19" s="7"/>
      <c r="J19" s="12"/>
      <c r="K19" s="37" t="str">
        <f>IF(B19="","",SUMIF(Coberturas!$B$7:$B$306,A19,Coberturas!$E$7:$E$306))</f>
        <v/>
      </c>
      <c r="L19" s="16" t="str">
        <f t="shared" si="0"/>
        <v/>
      </c>
      <c r="M19" s="35" t="str">
        <f>IF(COUNTA(B19:J19)=0,"",IF(OR(B19="",C19="",D19="",E19=""),"Faltam dados da fonte",IF(OR(E19="Previsto",E19="Solicitado",E19="Em análise"),"Fonte pendente",IF(OR(COUNT(G19:H19,J19)&lt;&gt;3,I19=""),"Faltam montantes ou decisão",IF(OR(G19&lt;0,H19&lt;0,H19&gt;G19,J19&lt;0,J19&gt;G19,AND(E19="Recusado",OR(G19&lt;&gt;0,J19&lt;&gt;0))),"Rever montantes da fonte",IF(ABS(L19)&gt;0.01,"Rever distribuição da fonte",IF(COUNTIFS(Documentos!$A$7:$A$306,I19,Documentos!$E$7:$E$306,"&lt;&gt;")&lt;&gt;1,"Falta documento da fonte","OK")))))))</f>
        <v/>
      </c>
    </row>
    <row r="20" spans="1:13" ht="34.950000000000003" customHeight="1">
      <c r="A20" s="8" t="s">
        <v>315</v>
      </c>
      <c r="B20" s="7"/>
      <c r="C20" s="7"/>
      <c r="D20" s="7"/>
      <c r="E20" s="7"/>
      <c r="F20" s="12"/>
      <c r="G20" s="12"/>
      <c r="H20" s="12"/>
      <c r="I20" s="7"/>
      <c r="J20" s="12"/>
      <c r="K20" s="37" t="str">
        <f>IF(B20="","",SUMIF(Coberturas!$B$7:$B$306,A20,Coberturas!$E$7:$E$306))</f>
        <v/>
      </c>
      <c r="L20" s="16" t="str">
        <f t="shared" si="0"/>
        <v/>
      </c>
      <c r="M20" s="35" t="str">
        <f>IF(COUNTA(B20:J20)=0,"",IF(OR(B20="",C20="",D20="",E20=""),"Faltam dados da fonte",IF(OR(E20="Previsto",E20="Solicitado",E20="Em análise"),"Fonte pendente",IF(OR(COUNT(G20:H20,J20)&lt;&gt;3,I20=""),"Faltam montantes ou decisão",IF(OR(G20&lt;0,H20&lt;0,H20&gt;G20,J20&lt;0,J20&gt;G20,AND(E20="Recusado",OR(G20&lt;&gt;0,J20&lt;&gt;0))),"Rever montantes da fonte",IF(ABS(L20)&gt;0.01,"Rever distribuição da fonte",IF(COUNTIFS(Documentos!$A$7:$A$306,I20,Documentos!$E$7:$E$306,"&lt;&gt;")&lt;&gt;1,"Falta documento da fonte","OK")))))))</f>
        <v/>
      </c>
    </row>
    <row r="21" spans="1:13" ht="34.950000000000003" customHeight="1">
      <c r="A21" s="8" t="s">
        <v>316</v>
      </c>
      <c r="B21" s="7"/>
      <c r="C21" s="7"/>
      <c r="D21" s="7"/>
      <c r="E21" s="7"/>
      <c r="F21" s="12"/>
      <c r="G21" s="12"/>
      <c r="H21" s="12"/>
      <c r="I21" s="7"/>
      <c r="J21" s="12"/>
      <c r="K21" s="37" t="str">
        <f>IF(B21="","",SUMIF(Coberturas!$B$7:$B$306,A21,Coberturas!$E$7:$E$306))</f>
        <v/>
      </c>
      <c r="L21" s="16" t="str">
        <f t="shared" si="0"/>
        <v/>
      </c>
      <c r="M21" s="35" t="str">
        <f>IF(COUNTA(B21:J21)=0,"",IF(OR(B21="",C21="",D21="",E21=""),"Faltam dados da fonte",IF(OR(E21="Previsto",E21="Solicitado",E21="Em análise"),"Fonte pendente",IF(OR(COUNT(G21:H21,J21)&lt;&gt;3,I21=""),"Faltam montantes ou decisão",IF(OR(G21&lt;0,H21&lt;0,H21&gt;G21,J21&lt;0,J21&gt;G21,AND(E21="Recusado",OR(G21&lt;&gt;0,J21&lt;&gt;0))),"Rever montantes da fonte",IF(ABS(L21)&gt;0.01,"Rever distribuição da fonte",IF(COUNTIFS(Documentos!$A$7:$A$306,I21,Documentos!$E$7:$E$306,"&lt;&gt;")&lt;&gt;1,"Falta documento da fonte","OK")))))))</f>
        <v/>
      </c>
    </row>
    <row r="22" spans="1:13" ht="34.950000000000003" customHeight="1">
      <c r="A22" s="8" t="s">
        <v>317</v>
      </c>
      <c r="B22" s="7"/>
      <c r="C22" s="7"/>
      <c r="D22" s="7"/>
      <c r="E22" s="7"/>
      <c r="F22" s="12"/>
      <c r="G22" s="12"/>
      <c r="H22" s="12"/>
      <c r="I22" s="7"/>
      <c r="J22" s="12"/>
      <c r="K22" s="37" t="str">
        <f>IF(B22="","",SUMIF(Coberturas!$B$7:$B$306,A22,Coberturas!$E$7:$E$306))</f>
        <v/>
      </c>
      <c r="L22" s="16" t="str">
        <f t="shared" si="0"/>
        <v/>
      </c>
      <c r="M22" s="35" t="str">
        <f>IF(COUNTA(B22:J22)=0,"",IF(OR(B22="",C22="",D22="",E22=""),"Faltam dados da fonte",IF(OR(E22="Previsto",E22="Solicitado",E22="Em análise"),"Fonte pendente",IF(OR(COUNT(G22:H22,J22)&lt;&gt;3,I22=""),"Faltam montantes ou decisão",IF(OR(G22&lt;0,H22&lt;0,H22&gt;G22,J22&lt;0,J22&gt;G22,AND(E22="Recusado",OR(G22&lt;&gt;0,J22&lt;&gt;0))),"Rever montantes da fonte",IF(ABS(L22)&gt;0.01,"Rever distribuição da fonte",IF(COUNTIFS(Documentos!$A$7:$A$306,I22,Documentos!$E$7:$E$306,"&lt;&gt;")&lt;&gt;1,"Falta documento da fonte","OK")))))))</f>
        <v/>
      </c>
    </row>
    <row r="23" spans="1:13" ht="34.950000000000003" customHeight="1">
      <c r="A23" s="8" t="s">
        <v>318</v>
      </c>
      <c r="B23" s="7"/>
      <c r="C23" s="7"/>
      <c r="D23" s="7"/>
      <c r="E23" s="7"/>
      <c r="F23" s="12"/>
      <c r="G23" s="12"/>
      <c r="H23" s="12"/>
      <c r="I23" s="7"/>
      <c r="J23" s="12"/>
      <c r="K23" s="37" t="str">
        <f>IF(B23="","",SUMIF(Coberturas!$B$7:$B$306,A23,Coberturas!$E$7:$E$306))</f>
        <v/>
      </c>
      <c r="L23" s="16" t="str">
        <f t="shared" si="0"/>
        <v/>
      </c>
      <c r="M23" s="35" t="str">
        <f>IF(COUNTA(B23:J23)=0,"",IF(OR(B23="",C23="",D23="",E23=""),"Faltam dados da fonte",IF(OR(E23="Previsto",E23="Solicitado",E23="Em análise"),"Fonte pendente",IF(OR(COUNT(G23:H23,J23)&lt;&gt;3,I23=""),"Faltam montantes ou decisão",IF(OR(G23&lt;0,H23&lt;0,H23&gt;G23,J23&lt;0,J23&gt;G23,AND(E23="Recusado",OR(G23&lt;&gt;0,J23&lt;&gt;0))),"Rever montantes da fonte",IF(ABS(L23)&gt;0.01,"Rever distribuição da fonte",IF(COUNTIFS(Documentos!$A$7:$A$306,I23,Documentos!$E$7:$E$306,"&lt;&gt;")&lt;&gt;1,"Falta documento da fonte","OK")))))))</f>
        <v/>
      </c>
    </row>
    <row r="24" spans="1:13" ht="34.950000000000003" customHeight="1">
      <c r="A24" s="8" t="s">
        <v>319</v>
      </c>
      <c r="B24" s="7"/>
      <c r="C24" s="7"/>
      <c r="D24" s="7"/>
      <c r="E24" s="7"/>
      <c r="F24" s="12"/>
      <c r="G24" s="12"/>
      <c r="H24" s="12"/>
      <c r="I24" s="7"/>
      <c r="J24" s="12"/>
      <c r="K24" s="37" t="str">
        <f>IF(B24="","",SUMIF(Coberturas!$B$7:$B$306,A24,Coberturas!$E$7:$E$306))</f>
        <v/>
      </c>
      <c r="L24" s="16" t="str">
        <f t="shared" si="0"/>
        <v/>
      </c>
      <c r="M24" s="35" t="str">
        <f>IF(COUNTA(B24:J24)=0,"",IF(OR(B24="",C24="",D24="",E24=""),"Faltam dados da fonte",IF(OR(E24="Previsto",E24="Solicitado",E24="Em análise"),"Fonte pendente",IF(OR(COUNT(G24:H24,J24)&lt;&gt;3,I24=""),"Faltam montantes ou decisão",IF(OR(G24&lt;0,H24&lt;0,H24&gt;G24,J24&lt;0,J24&gt;G24,AND(E24="Recusado",OR(G24&lt;&gt;0,J24&lt;&gt;0))),"Rever montantes da fonte",IF(ABS(L24)&gt;0.01,"Rever distribuição da fonte",IF(COUNTIFS(Documentos!$A$7:$A$306,I24,Documentos!$E$7:$E$306,"&lt;&gt;")&lt;&gt;1,"Falta documento da fonte","OK")))))))</f>
        <v/>
      </c>
    </row>
    <row r="25" spans="1:13" ht="34.950000000000003" customHeight="1">
      <c r="A25" s="8" t="s">
        <v>320</v>
      </c>
      <c r="B25" s="7"/>
      <c r="C25" s="7"/>
      <c r="D25" s="7"/>
      <c r="E25" s="7"/>
      <c r="F25" s="12"/>
      <c r="G25" s="12"/>
      <c r="H25" s="12"/>
      <c r="I25" s="7"/>
      <c r="J25" s="12"/>
      <c r="K25" s="37" t="str">
        <f>IF(B25="","",SUMIF(Coberturas!$B$7:$B$306,A25,Coberturas!$E$7:$E$306))</f>
        <v/>
      </c>
      <c r="L25" s="16" t="str">
        <f t="shared" si="0"/>
        <v/>
      </c>
      <c r="M25" s="35" t="str">
        <f>IF(COUNTA(B25:J25)=0,"",IF(OR(B25="",C25="",D25="",E25=""),"Faltam dados da fonte",IF(OR(E25="Previsto",E25="Solicitado",E25="Em análise"),"Fonte pendente",IF(OR(COUNT(G25:H25,J25)&lt;&gt;3,I25=""),"Faltam montantes ou decisão",IF(OR(G25&lt;0,H25&lt;0,H25&gt;G25,J25&lt;0,J25&gt;G25,AND(E25="Recusado",OR(G25&lt;&gt;0,J25&lt;&gt;0))),"Rever montantes da fonte",IF(ABS(L25)&gt;0.01,"Rever distribuição da fonte",IF(COUNTIFS(Documentos!$A$7:$A$306,I25,Documentos!$E$7:$E$306,"&lt;&gt;")&lt;&gt;1,"Falta documento da fonte","OK")))))))</f>
        <v/>
      </c>
    </row>
    <row r="26" spans="1:13" ht="34.950000000000003" customHeight="1">
      <c r="A26" s="8" t="s">
        <v>321</v>
      </c>
      <c r="B26" s="7"/>
      <c r="C26" s="7"/>
      <c r="D26" s="7"/>
      <c r="E26" s="7"/>
      <c r="F26" s="12"/>
      <c r="G26" s="12"/>
      <c r="H26" s="12"/>
      <c r="I26" s="7"/>
      <c r="J26" s="12"/>
      <c r="K26" s="37" t="str">
        <f>IF(B26="","",SUMIF(Coberturas!$B$7:$B$306,A26,Coberturas!$E$7:$E$306))</f>
        <v/>
      </c>
      <c r="L26" s="16" t="str">
        <f t="shared" si="0"/>
        <v/>
      </c>
      <c r="M26" s="35" t="str">
        <f>IF(COUNTA(B26:J26)=0,"",IF(OR(B26="",C26="",D26="",E26=""),"Faltam dados da fonte",IF(OR(E26="Previsto",E26="Solicitado",E26="Em análise"),"Fonte pendente",IF(OR(COUNT(G26:H26,J26)&lt;&gt;3,I26=""),"Faltam montantes ou decisão",IF(OR(G26&lt;0,H26&lt;0,H26&gt;G26,J26&lt;0,J26&gt;G26,AND(E26="Recusado",OR(G26&lt;&gt;0,J26&lt;&gt;0))),"Rever montantes da fonte",IF(ABS(L26)&gt;0.01,"Rever distribuição da fonte",IF(COUNTIFS(Documentos!$A$7:$A$306,I26,Documentos!$E$7:$E$306,"&lt;&gt;")&lt;&gt;1,"Falta documento da fonte","OK")))))))</f>
        <v/>
      </c>
    </row>
    <row r="27" spans="1:13" ht="34.950000000000003" customHeight="1">
      <c r="A27" s="8" t="s">
        <v>322</v>
      </c>
      <c r="B27" s="7"/>
      <c r="C27" s="7"/>
      <c r="D27" s="7"/>
      <c r="E27" s="7"/>
      <c r="F27" s="12"/>
      <c r="G27" s="12"/>
      <c r="H27" s="12"/>
      <c r="I27" s="7"/>
      <c r="J27" s="12"/>
      <c r="K27" s="37" t="str">
        <f>IF(B27="","",SUMIF(Coberturas!$B$7:$B$306,A27,Coberturas!$E$7:$E$306))</f>
        <v/>
      </c>
      <c r="L27" s="16" t="str">
        <f t="shared" si="0"/>
        <v/>
      </c>
      <c r="M27" s="35" t="str">
        <f>IF(COUNTA(B27:J27)=0,"",IF(OR(B27="",C27="",D27="",E27=""),"Faltam dados da fonte",IF(OR(E27="Previsto",E27="Solicitado",E27="Em análise"),"Fonte pendente",IF(OR(COUNT(G27:H27,J27)&lt;&gt;3,I27=""),"Faltam montantes ou decisão",IF(OR(G27&lt;0,H27&lt;0,H27&gt;G27,J27&lt;0,J27&gt;G27,AND(E27="Recusado",OR(G27&lt;&gt;0,J27&lt;&gt;0))),"Rever montantes da fonte",IF(ABS(L27)&gt;0.01,"Rever distribuição da fonte",IF(COUNTIFS(Documentos!$A$7:$A$306,I27,Documentos!$E$7:$E$306,"&lt;&gt;")&lt;&gt;1,"Falta documento da fonte","OK")))))))</f>
        <v/>
      </c>
    </row>
    <row r="28" spans="1:13" ht="34.950000000000003" customHeight="1">
      <c r="A28" s="8" t="s">
        <v>323</v>
      </c>
      <c r="B28" s="7"/>
      <c r="C28" s="7"/>
      <c r="D28" s="7"/>
      <c r="E28" s="7"/>
      <c r="F28" s="12"/>
      <c r="G28" s="12"/>
      <c r="H28" s="12"/>
      <c r="I28" s="7"/>
      <c r="J28" s="12"/>
      <c r="K28" s="37" t="str">
        <f>IF(B28="","",SUMIF(Coberturas!$B$7:$B$306,A28,Coberturas!$E$7:$E$306))</f>
        <v/>
      </c>
      <c r="L28" s="16" t="str">
        <f t="shared" si="0"/>
        <v/>
      </c>
      <c r="M28" s="35" t="str">
        <f>IF(COUNTA(B28:J28)=0,"",IF(OR(B28="",C28="",D28="",E28=""),"Faltam dados da fonte",IF(OR(E28="Previsto",E28="Solicitado",E28="Em análise"),"Fonte pendente",IF(OR(COUNT(G28:H28,J28)&lt;&gt;3,I28=""),"Faltam montantes ou decisão",IF(OR(G28&lt;0,H28&lt;0,H28&gt;G28,J28&lt;0,J28&gt;G28,AND(E28="Recusado",OR(G28&lt;&gt;0,J28&lt;&gt;0))),"Rever montantes da fonte",IF(ABS(L28)&gt;0.01,"Rever distribuição da fonte",IF(COUNTIFS(Documentos!$A$7:$A$306,I28,Documentos!$E$7:$E$306,"&lt;&gt;")&lt;&gt;1,"Falta documento da fonte","OK")))))))</f>
        <v/>
      </c>
    </row>
    <row r="29" spans="1:13" ht="34.950000000000003" customHeight="1">
      <c r="A29" s="8" t="s">
        <v>324</v>
      </c>
      <c r="B29" s="7"/>
      <c r="C29" s="7"/>
      <c r="D29" s="7"/>
      <c r="E29" s="7"/>
      <c r="F29" s="12"/>
      <c r="G29" s="12"/>
      <c r="H29" s="12"/>
      <c r="I29" s="7"/>
      <c r="J29" s="12"/>
      <c r="K29" s="37" t="str">
        <f>IF(B29="","",SUMIF(Coberturas!$B$7:$B$306,A29,Coberturas!$E$7:$E$306))</f>
        <v/>
      </c>
      <c r="L29" s="16" t="str">
        <f t="shared" si="0"/>
        <v/>
      </c>
      <c r="M29" s="35" t="str">
        <f>IF(COUNTA(B29:J29)=0,"",IF(OR(B29="",C29="",D29="",E29=""),"Faltam dados da fonte",IF(OR(E29="Previsto",E29="Solicitado",E29="Em análise"),"Fonte pendente",IF(OR(COUNT(G29:H29,J29)&lt;&gt;3,I29=""),"Faltam montantes ou decisão",IF(OR(G29&lt;0,H29&lt;0,H29&gt;G29,J29&lt;0,J29&gt;G29,AND(E29="Recusado",OR(G29&lt;&gt;0,J29&lt;&gt;0))),"Rever montantes da fonte",IF(ABS(L29)&gt;0.01,"Rever distribuição da fonte",IF(COUNTIFS(Documentos!$A$7:$A$306,I29,Documentos!$E$7:$E$306,"&lt;&gt;")&lt;&gt;1,"Falta documento da fonte","OK")))))))</f>
        <v/>
      </c>
    </row>
    <row r="30" spans="1:13" ht="34.950000000000003" customHeight="1">
      <c r="A30" s="8" t="s">
        <v>325</v>
      </c>
      <c r="B30" s="7"/>
      <c r="C30" s="7"/>
      <c r="D30" s="7"/>
      <c r="E30" s="7"/>
      <c r="F30" s="12"/>
      <c r="G30" s="12"/>
      <c r="H30" s="12"/>
      <c r="I30" s="7"/>
      <c r="J30" s="12"/>
      <c r="K30" s="37" t="str">
        <f>IF(B30="","",SUMIF(Coberturas!$B$7:$B$306,A30,Coberturas!$E$7:$E$306))</f>
        <v/>
      </c>
      <c r="L30" s="16" t="str">
        <f t="shared" si="0"/>
        <v/>
      </c>
      <c r="M30" s="35" t="str">
        <f>IF(COUNTA(B30:J30)=0,"",IF(OR(B30="",C30="",D30="",E30=""),"Faltam dados da fonte",IF(OR(E30="Previsto",E30="Solicitado",E30="Em análise"),"Fonte pendente",IF(OR(COUNT(G30:H30,J30)&lt;&gt;3,I30=""),"Faltam montantes ou decisão",IF(OR(G30&lt;0,H30&lt;0,H30&gt;G30,J30&lt;0,J30&gt;G30,AND(E30="Recusado",OR(G30&lt;&gt;0,J30&lt;&gt;0))),"Rever montantes da fonte",IF(ABS(L30)&gt;0.01,"Rever distribuição da fonte",IF(COUNTIFS(Documentos!$A$7:$A$306,I30,Documentos!$E$7:$E$306,"&lt;&gt;")&lt;&gt;1,"Falta documento da fonte","OK")))))))</f>
        <v/>
      </c>
    </row>
    <row r="31" spans="1:13" ht="34.950000000000003" customHeight="1">
      <c r="A31" s="8" t="s">
        <v>326</v>
      </c>
      <c r="B31" s="7"/>
      <c r="C31" s="7"/>
      <c r="D31" s="7"/>
      <c r="E31" s="7"/>
      <c r="F31" s="12"/>
      <c r="G31" s="12"/>
      <c r="H31" s="12"/>
      <c r="I31" s="7"/>
      <c r="J31" s="12"/>
      <c r="K31" s="37" t="str">
        <f>IF(B31="","",SUMIF(Coberturas!$B$7:$B$306,A31,Coberturas!$E$7:$E$306))</f>
        <v/>
      </c>
      <c r="L31" s="16" t="str">
        <f t="shared" si="0"/>
        <v/>
      </c>
      <c r="M31" s="35" t="str">
        <f>IF(COUNTA(B31:J31)=0,"",IF(OR(B31="",C31="",D31="",E31=""),"Faltam dados da fonte",IF(OR(E31="Previsto",E31="Solicitado",E31="Em análise"),"Fonte pendente",IF(OR(COUNT(G31:H31,J31)&lt;&gt;3,I31=""),"Faltam montantes ou decisão",IF(OR(G31&lt;0,H31&lt;0,H31&gt;G31,J31&lt;0,J31&gt;G31,AND(E31="Recusado",OR(G31&lt;&gt;0,J31&lt;&gt;0))),"Rever montantes da fonte",IF(ABS(L31)&gt;0.01,"Rever distribuição da fonte",IF(COUNTIFS(Documentos!$A$7:$A$306,I31,Documentos!$E$7:$E$306,"&lt;&gt;")&lt;&gt;1,"Falta documento da fonte","OK")))))))</f>
        <v/>
      </c>
    </row>
    <row r="32" spans="1:13" ht="34.950000000000003" customHeight="1">
      <c r="A32" s="8" t="s">
        <v>327</v>
      </c>
      <c r="B32" s="7"/>
      <c r="C32" s="7"/>
      <c r="D32" s="7"/>
      <c r="E32" s="7"/>
      <c r="F32" s="12"/>
      <c r="G32" s="12"/>
      <c r="H32" s="12"/>
      <c r="I32" s="7"/>
      <c r="J32" s="12"/>
      <c r="K32" s="37" t="str">
        <f>IF(B32="","",SUMIF(Coberturas!$B$7:$B$306,A32,Coberturas!$E$7:$E$306))</f>
        <v/>
      </c>
      <c r="L32" s="16" t="str">
        <f t="shared" si="0"/>
        <v/>
      </c>
      <c r="M32" s="35" t="str">
        <f>IF(COUNTA(B32:J32)=0,"",IF(OR(B32="",C32="",D32="",E32=""),"Faltam dados da fonte",IF(OR(E32="Previsto",E32="Solicitado",E32="Em análise"),"Fonte pendente",IF(OR(COUNT(G32:H32,J32)&lt;&gt;3,I32=""),"Faltam montantes ou decisão",IF(OR(G32&lt;0,H32&lt;0,H32&gt;G32,J32&lt;0,J32&gt;G32,AND(E32="Recusado",OR(G32&lt;&gt;0,J32&lt;&gt;0))),"Rever montantes da fonte",IF(ABS(L32)&gt;0.01,"Rever distribuição da fonte",IF(COUNTIFS(Documentos!$A$7:$A$306,I32,Documentos!$E$7:$E$306,"&lt;&gt;")&lt;&gt;1,"Falta documento da fonte","OK")))))))</f>
        <v/>
      </c>
    </row>
    <row r="33" spans="1:13" ht="34.950000000000003" customHeight="1">
      <c r="A33" s="8" t="s">
        <v>328</v>
      </c>
      <c r="B33" s="7"/>
      <c r="C33" s="7"/>
      <c r="D33" s="7"/>
      <c r="E33" s="7"/>
      <c r="F33" s="12"/>
      <c r="G33" s="12"/>
      <c r="H33" s="12"/>
      <c r="I33" s="7"/>
      <c r="J33" s="12"/>
      <c r="K33" s="37" t="str">
        <f>IF(B33="","",SUMIF(Coberturas!$B$7:$B$306,A33,Coberturas!$E$7:$E$306))</f>
        <v/>
      </c>
      <c r="L33" s="16" t="str">
        <f t="shared" si="0"/>
        <v/>
      </c>
      <c r="M33" s="35" t="str">
        <f>IF(COUNTA(B33:J33)=0,"",IF(OR(B33="",C33="",D33="",E33=""),"Faltam dados da fonte",IF(OR(E33="Previsto",E33="Solicitado",E33="Em análise"),"Fonte pendente",IF(OR(COUNT(G33:H33,J33)&lt;&gt;3,I33=""),"Faltam montantes ou decisão",IF(OR(G33&lt;0,H33&lt;0,H33&gt;G33,J33&lt;0,J33&gt;G33,AND(E33="Recusado",OR(G33&lt;&gt;0,J33&lt;&gt;0))),"Rever montantes da fonte",IF(ABS(L33)&gt;0.01,"Rever distribuição da fonte",IF(COUNTIFS(Documentos!$A$7:$A$306,I33,Documentos!$E$7:$E$306,"&lt;&gt;")&lt;&gt;1,"Falta documento da fonte","OK")))))))</f>
        <v/>
      </c>
    </row>
    <row r="34" spans="1:13" ht="34.950000000000003" customHeight="1">
      <c r="A34" s="8" t="s">
        <v>329</v>
      </c>
      <c r="B34" s="7"/>
      <c r="C34" s="7"/>
      <c r="D34" s="7"/>
      <c r="E34" s="7"/>
      <c r="F34" s="12"/>
      <c r="G34" s="12"/>
      <c r="H34" s="12"/>
      <c r="I34" s="7"/>
      <c r="J34" s="12"/>
      <c r="K34" s="37" t="str">
        <f>IF(B34="","",SUMIF(Coberturas!$B$7:$B$306,A34,Coberturas!$E$7:$E$306))</f>
        <v/>
      </c>
      <c r="L34" s="16" t="str">
        <f t="shared" si="0"/>
        <v/>
      </c>
      <c r="M34" s="35" t="str">
        <f>IF(COUNTA(B34:J34)=0,"",IF(OR(B34="",C34="",D34="",E34=""),"Faltam dados da fonte",IF(OR(E34="Previsto",E34="Solicitado",E34="Em análise"),"Fonte pendente",IF(OR(COUNT(G34:H34,J34)&lt;&gt;3,I34=""),"Faltam montantes ou decisão",IF(OR(G34&lt;0,H34&lt;0,H34&gt;G34,J34&lt;0,J34&gt;G34,AND(E34="Recusado",OR(G34&lt;&gt;0,J34&lt;&gt;0))),"Rever montantes da fonte",IF(ABS(L34)&gt;0.01,"Rever distribuição da fonte",IF(COUNTIFS(Documentos!$A$7:$A$306,I34,Documentos!$E$7:$E$306,"&lt;&gt;")&lt;&gt;1,"Falta documento da fonte","OK")))))))</f>
        <v/>
      </c>
    </row>
    <row r="35" spans="1:13" ht="34.950000000000003" customHeight="1">
      <c r="A35" s="8" t="s">
        <v>330</v>
      </c>
      <c r="B35" s="7"/>
      <c r="C35" s="7"/>
      <c r="D35" s="7"/>
      <c r="E35" s="7"/>
      <c r="F35" s="12"/>
      <c r="G35" s="12"/>
      <c r="H35" s="12"/>
      <c r="I35" s="7"/>
      <c r="J35" s="12"/>
      <c r="K35" s="37" t="str">
        <f>IF(B35="","",SUMIF(Coberturas!$B$7:$B$306,A35,Coberturas!$E$7:$E$306))</f>
        <v/>
      </c>
      <c r="L35" s="16" t="str">
        <f t="shared" si="0"/>
        <v/>
      </c>
      <c r="M35" s="35" t="str">
        <f>IF(COUNTA(B35:J35)=0,"",IF(OR(B35="",C35="",D35="",E35=""),"Faltam dados da fonte",IF(OR(E35="Previsto",E35="Solicitado",E35="Em análise"),"Fonte pendente",IF(OR(COUNT(G35:H35,J35)&lt;&gt;3,I35=""),"Faltam montantes ou decisão",IF(OR(G35&lt;0,H35&lt;0,H35&gt;G35,J35&lt;0,J35&gt;G35,AND(E35="Recusado",OR(G35&lt;&gt;0,J35&lt;&gt;0))),"Rever montantes da fonte",IF(ABS(L35)&gt;0.01,"Rever distribuição da fonte",IF(COUNTIFS(Documentos!$A$7:$A$306,I35,Documentos!$E$7:$E$306,"&lt;&gt;")&lt;&gt;1,"Falta documento da fonte","OK")))))))</f>
        <v/>
      </c>
    </row>
    <row r="36" spans="1:13" ht="34.950000000000003" customHeight="1">
      <c r="A36" s="8" t="s">
        <v>331</v>
      </c>
      <c r="B36" s="7"/>
      <c r="C36" s="7"/>
      <c r="D36" s="7"/>
      <c r="E36" s="7"/>
      <c r="F36" s="12"/>
      <c r="G36" s="12"/>
      <c r="H36" s="12"/>
      <c r="I36" s="7"/>
      <c r="J36" s="12"/>
      <c r="K36" s="37" t="str">
        <f>IF(B36="","",SUMIF(Coberturas!$B$7:$B$306,A36,Coberturas!$E$7:$E$306))</f>
        <v/>
      </c>
      <c r="L36" s="16" t="str">
        <f t="shared" si="0"/>
        <v/>
      </c>
      <c r="M36" s="35" t="str">
        <f>IF(COUNTA(B36:J36)=0,"",IF(OR(B36="",C36="",D36="",E36=""),"Faltam dados da fonte",IF(OR(E36="Previsto",E36="Solicitado",E36="Em análise"),"Fonte pendente",IF(OR(COUNT(G36:H36,J36)&lt;&gt;3,I36=""),"Faltam montantes ou decisão",IF(OR(G36&lt;0,H36&lt;0,H36&gt;G36,J36&lt;0,J36&gt;G36,AND(E36="Recusado",OR(G36&lt;&gt;0,J36&lt;&gt;0))),"Rever montantes da fonte",IF(ABS(L36)&gt;0.01,"Rever distribuição da fonte",IF(COUNTIFS(Documentos!$A$7:$A$306,I36,Documentos!$E$7:$E$306,"&lt;&gt;")&lt;&gt;1,"Falta documento da fonte","OK")))))))</f>
        <v/>
      </c>
    </row>
    <row r="37" spans="1:13" ht="34.950000000000003" customHeight="1">
      <c r="A37" s="8" t="s">
        <v>734</v>
      </c>
      <c r="B37" s="7"/>
      <c r="C37" s="7"/>
      <c r="D37" s="7"/>
      <c r="E37" s="7"/>
      <c r="F37" s="12"/>
      <c r="G37" s="12"/>
      <c r="H37" s="12"/>
      <c r="I37" s="7"/>
      <c r="J37" s="12"/>
      <c r="K37" s="37" t="str">
        <f>IF(B37="","",SUMIF(Coberturas!$B$7:$B$306,A37,Coberturas!$E$7:$E$306))</f>
        <v/>
      </c>
      <c r="L37" s="16" t="str">
        <f t="shared" ref="L37:L100" si="1">IF(B37="","",IF(ISNUMBER(J37),J37-K37,"Por apurar"))</f>
        <v/>
      </c>
      <c r="M37" s="35" t="str">
        <f>IF(COUNTA(B37:J37)=0,"",IF(OR(B37="",C37="",D37="",E37=""),"Faltam dados da fonte",IF(OR(E37="Previsto",E37="Solicitado",E37="Em análise"),"Fonte pendente",IF(OR(COUNT(G37:H37,J37)&lt;&gt;3,I37=""),"Faltam montantes ou decisão",IF(OR(G37&lt;0,H37&lt;0,H37&gt;G37,J37&lt;0,J37&gt;G37,AND(E37="Recusado",OR(G37&lt;&gt;0,J37&lt;&gt;0))),"Rever montantes da fonte",IF(ABS(L37)&gt;0.01,"Rever distribuição da fonte",IF(COUNTIFS(Documentos!$A$7:$A$306,I37,Documentos!$E$7:$E$306,"&lt;&gt;")&lt;&gt;1,"Falta documento da fonte","OK")))))))</f>
        <v/>
      </c>
    </row>
    <row r="38" spans="1:13" ht="34.950000000000003" customHeight="1">
      <c r="A38" s="8" t="s">
        <v>735</v>
      </c>
      <c r="B38" s="7"/>
      <c r="C38" s="7"/>
      <c r="D38" s="7"/>
      <c r="E38" s="7"/>
      <c r="F38" s="12"/>
      <c r="G38" s="12"/>
      <c r="H38" s="12"/>
      <c r="I38" s="7"/>
      <c r="J38" s="12"/>
      <c r="K38" s="37" t="str">
        <f>IF(B38="","",SUMIF(Coberturas!$B$7:$B$306,A38,Coberturas!$E$7:$E$306))</f>
        <v/>
      </c>
      <c r="L38" s="16" t="str">
        <f t="shared" si="1"/>
        <v/>
      </c>
      <c r="M38" s="35" t="str">
        <f>IF(COUNTA(B38:J38)=0,"",IF(OR(B38="",C38="",D38="",E38=""),"Faltam dados da fonte",IF(OR(E38="Previsto",E38="Solicitado",E38="Em análise"),"Fonte pendente",IF(OR(COUNT(G38:H38,J38)&lt;&gt;3,I38=""),"Faltam montantes ou decisão",IF(OR(G38&lt;0,H38&lt;0,H38&gt;G38,J38&lt;0,J38&gt;G38,AND(E38="Recusado",OR(G38&lt;&gt;0,J38&lt;&gt;0))),"Rever montantes da fonte",IF(ABS(L38)&gt;0.01,"Rever distribuição da fonte",IF(COUNTIFS(Documentos!$A$7:$A$306,I38,Documentos!$E$7:$E$306,"&lt;&gt;")&lt;&gt;1,"Falta documento da fonte","OK")))))))</f>
        <v/>
      </c>
    </row>
    <row r="39" spans="1:13" ht="34.950000000000003" customHeight="1">
      <c r="A39" s="8" t="s">
        <v>736</v>
      </c>
      <c r="B39" s="7"/>
      <c r="C39" s="7"/>
      <c r="D39" s="7"/>
      <c r="E39" s="7"/>
      <c r="F39" s="12"/>
      <c r="G39" s="12"/>
      <c r="H39" s="12"/>
      <c r="I39" s="7"/>
      <c r="J39" s="12"/>
      <c r="K39" s="37" t="str">
        <f>IF(B39="","",SUMIF(Coberturas!$B$7:$B$306,A39,Coberturas!$E$7:$E$306))</f>
        <v/>
      </c>
      <c r="L39" s="16" t="str">
        <f t="shared" si="1"/>
        <v/>
      </c>
      <c r="M39" s="35" t="str">
        <f>IF(COUNTA(B39:J39)=0,"",IF(OR(B39="",C39="",D39="",E39=""),"Faltam dados da fonte",IF(OR(E39="Previsto",E39="Solicitado",E39="Em análise"),"Fonte pendente",IF(OR(COUNT(G39:H39,J39)&lt;&gt;3,I39=""),"Faltam montantes ou decisão",IF(OR(G39&lt;0,H39&lt;0,H39&gt;G39,J39&lt;0,J39&gt;G39,AND(E39="Recusado",OR(G39&lt;&gt;0,J39&lt;&gt;0))),"Rever montantes da fonte",IF(ABS(L39)&gt;0.01,"Rever distribuição da fonte",IF(COUNTIFS(Documentos!$A$7:$A$306,I39,Documentos!$E$7:$E$306,"&lt;&gt;")&lt;&gt;1,"Falta documento da fonte","OK")))))))</f>
        <v/>
      </c>
    </row>
    <row r="40" spans="1:13" ht="34.950000000000003" customHeight="1">
      <c r="A40" s="8" t="s">
        <v>832</v>
      </c>
      <c r="B40" s="7"/>
      <c r="C40" s="7"/>
      <c r="D40" s="7"/>
      <c r="E40" s="7"/>
      <c r="F40" s="12"/>
      <c r="G40" s="12"/>
      <c r="H40" s="12"/>
      <c r="I40" s="7"/>
      <c r="J40" s="12"/>
      <c r="K40" s="37" t="str">
        <f>IF(B40="","",SUMIF(Coberturas!$B$7:$B$306,A40,Coberturas!$E$7:$E$306))</f>
        <v/>
      </c>
      <c r="L40" s="16" t="str">
        <f t="shared" si="1"/>
        <v/>
      </c>
      <c r="M40" s="35" t="str">
        <f>IF(COUNTA(B40:J40)=0,"",IF(OR(B40="",C40="",D40="",E40=""),"Faltam dados da fonte",IF(OR(E40="Previsto",E40="Solicitado",E40="Em análise"),"Fonte pendente",IF(OR(COUNT(G40:H40,J40)&lt;&gt;3,I40=""),"Faltam montantes ou decisão",IF(OR(G40&lt;0,H40&lt;0,H40&gt;G40,J40&lt;0,J40&gt;G40,AND(E40="Recusado",OR(G40&lt;&gt;0,J40&lt;&gt;0))),"Rever montantes da fonte",IF(ABS(L40)&gt;0.01,"Rever distribuição da fonte",IF(COUNTIFS(Documentos!$A$7:$A$306,I40,Documentos!$E$7:$E$306,"&lt;&gt;")&lt;&gt;1,"Falta documento da fonte","OK")))))))</f>
        <v/>
      </c>
    </row>
    <row r="41" spans="1:13" ht="34.950000000000003" customHeight="1">
      <c r="A41" s="8" t="s">
        <v>833</v>
      </c>
      <c r="B41" s="7"/>
      <c r="C41" s="7"/>
      <c r="D41" s="7"/>
      <c r="E41" s="7"/>
      <c r="F41" s="12"/>
      <c r="G41" s="12"/>
      <c r="H41" s="12"/>
      <c r="I41" s="7"/>
      <c r="J41" s="12"/>
      <c r="K41" s="37" t="str">
        <f>IF(B41="","",SUMIF(Coberturas!$B$7:$B$306,A41,Coberturas!$E$7:$E$306))</f>
        <v/>
      </c>
      <c r="L41" s="16" t="str">
        <f t="shared" si="1"/>
        <v/>
      </c>
      <c r="M41" s="35" t="str">
        <f>IF(COUNTA(B41:J41)=0,"",IF(OR(B41="",C41="",D41="",E41=""),"Faltam dados da fonte",IF(OR(E41="Previsto",E41="Solicitado",E41="Em análise"),"Fonte pendente",IF(OR(COUNT(G41:H41,J41)&lt;&gt;3,I41=""),"Faltam montantes ou decisão",IF(OR(G41&lt;0,H41&lt;0,H41&gt;G41,J41&lt;0,J41&gt;G41,AND(E41="Recusado",OR(G41&lt;&gt;0,J41&lt;&gt;0))),"Rever montantes da fonte",IF(ABS(L41)&gt;0.01,"Rever distribuição da fonte",IF(COUNTIFS(Documentos!$A$7:$A$306,I41,Documentos!$E$7:$E$306,"&lt;&gt;")&lt;&gt;1,"Falta documento da fonte","OK")))))))</f>
        <v/>
      </c>
    </row>
    <row r="42" spans="1:13" ht="34.950000000000003" customHeight="1">
      <c r="A42" s="8" t="s">
        <v>834</v>
      </c>
      <c r="B42" s="7"/>
      <c r="C42" s="7"/>
      <c r="D42" s="7"/>
      <c r="E42" s="7"/>
      <c r="F42" s="12"/>
      <c r="G42" s="12"/>
      <c r="H42" s="12"/>
      <c r="I42" s="7"/>
      <c r="J42" s="12"/>
      <c r="K42" s="37" t="str">
        <f>IF(B42="","",SUMIF(Coberturas!$B$7:$B$306,A42,Coberturas!$E$7:$E$306))</f>
        <v/>
      </c>
      <c r="L42" s="16" t="str">
        <f t="shared" si="1"/>
        <v/>
      </c>
      <c r="M42" s="35" t="str">
        <f>IF(COUNTA(B42:J42)=0,"",IF(OR(B42="",C42="",D42="",E42=""),"Faltam dados da fonte",IF(OR(E42="Previsto",E42="Solicitado",E42="Em análise"),"Fonte pendente",IF(OR(COUNT(G42:H42,J42)&lt;&gt;3,I42=""),"Faltam montantes ou decisão",IF(OR(G42&lt;0,H42&lt;0,H42&gt;G42,J42&lt;0,J42&gt;G42,AND(E42="Recusado",OR(G42&lt;&gt;0,J42&lt;&gt;0))),"Rever montantes da fonte",IF(ABS(L42)&gt;0.01,"Rever distribuição da fonte",IF(COUNTIFS(Documentos!$A$7:$A$306,I42,Documentos!$E$7:$E$306,"&lt;&gt;")&lt;&gt;1,"Falta documento da fonte","OK")))))))</f>
        <v/>
      </c>
    </row>
    <row r="43" spans="1:13" ht="34.950000000000003" customHeight="1">
      <c r="A43" s="8" t="s">
        <v>835</v>
      </c>
      <c r="B43" s="7"/>
      <c r="C43" s="7"/>
      <c r="D43" s="7"/>
      <c r="E43" s="7"/>
      <c r="F43" s="12"/>
      <c r="G43" s="12"/>
      <c r="H43" s="12"/>
      <c r="I43" s="7"/>
      <c r="J43" s="12"/>
      <c r="K43" s="37" t="str">
        <f>IF(B43="","",SUMIF(Coberturas!$B$7:$B$306,A43,Coberturas!$E$7:$E$306))</f>
        <v/>
      </c>
      <c r="L43" s="16" t="str">
        <f t="shared" si="1"/>
        <v/>
      </c>
      <c r="M43" s="35" t="str">
        <f>IF(COUNTA(B43:J43)=0,"",IF(OR(B43="",C43="",D43="",E43=""),"Faltam dados da fonte",IF(OR(E43="Previsto",E43="Solicitado",E43="Em análise"),"Fonte pendente",IF(OR(COUNT(G43:H43,J43)&lt;&gt;3,I43=""),"Faltam montantes ou decisão",IF(OR(G43&lt;0,H43&lt;0,H43&gt;G43,J43&lt;0,J43&gt;G43,AND(E43="Recusado",OR(G43&lt;&gt;0,J43&lt;&gt;0))),"Rever montantes da fonte",IF(ABS(L43)&gt;0.01,"Rever distribuição da fonte",IF(COUNTIFS(Documentos!$A$7:$A$306,I43,Documentos!$E$7:$E$306,"&lt;&gt;")&lt;&gt;1,"Falta documento da fonte","OK")))))))</f>
        <v/>
      </c>
    </row>
    <row r="44" spans="1:13" ht="34.950000000000003" customHeight="1">
      <c r="A44" s="8" t="s">
        <v>836</v>
      </c>
      <c r="B44" s="7"/>
      <c r="C44" s="7"/>
      <c r="D44" s="7"/>
      <c r="E44" s="7"/>
      <c r="F44" s="12"/>
      <c r="G44" s="12"/>
      <c r="H44" s="12"/>
      <c r="I44" s="7"/>
      <c r="J44" s="12"/>
      <c r="K44" s="37" t="str">
        <f>IF(B44="","",SUMIF(Coberturas!$B$7:$B$306,A44,Coberturas!$E$7:$E$306))</f>
        <v/>
      </c>
      <c r="L44" s="16" t="str">
        <f t="shared" si="1"/>
        <v/>
      </c>
      <c r="M44" s="35" t="str">
        <f>IF(COUNTA(B44:J44)=0,"",IF(OR(B44="",C44="",D44="",E44=""),"Faltam dados da fonte",IF(OR(E44="Previsto",E44="Solicitado",E44="Em análise"),"Fonte pendente",IF(OR(COUNT(G44:H44,J44)&lt;&gt;3,I44=""),"Faltam montantes ou decisão",IF(OR(G44&lt;0,H44&lt;0,H44&gt;G44,J44&lt;0,J44&gt;G44,AND(E44="Recusado",OR(G44&lt;&gt;0,J44&lt;&gt;0))),"Rever montantes da fonte",IF(ABS(L44)&gt;0.01,"Rever distribuição da fonte",IF(COUNTIFS(Documentos!$A$7:$A$306,I44,Documentos!$E$7:$E$306,"&lt;&gt;")&lt;&gt;1,"Falta documento da fonte","OK")))))))</f>
        <v/>
      </c>
    </row>
    <row r="45" spans="1:13" ht="34.950000000000003" customHeight="1">
      <c r="A45" s="8" t="s">
        <v>837</v>
      </c>
      <c r="B45" s="7"/>
      <c r="C45" s="7"/>
      <c r="D45" s="7"/>
      <c r="E45" s="7"/>
      <c r="F45" s="12"/>
      <c r="G45" s="12"/>
      <c r="H45" s="12"/>
      <c r="I45" s="7"/>
      <c r="J45" s="12"/>
      <c r="K45" s="37" t="str">
        <f>IF(B45="","",SUMIF(Coberturas!$B$7:$B$306,A45,Coberturas!$E$7:$E$306))</f>
        <v/>
      </c>
      <c r="L45" s="16" t="str">
        <f t="shared" si="1"/>
        <v/>
      </c>
      <c r="M45" s="35" t="str">
        <f>IF(COUNTA(B45:J45)=0,"",IF(OR(B45="",C45="",D45="",E45=""),"Faltam dados da fonte",IF(OR(E45="Previsto",E45="Solicitado",E45="Em análise"),"Fonte pendente",IF(OR(COUNT(G45:H45,J45)&lt;&gt;3,I45=""),"Faltam montantes ou decisão",IF(OR(G45&lt;0,H45&lt;0,H45&gt;G45,J45&lt;0,J45&gt;G45,AND(E45="Recusado",OR(G45&lt;&gt;0,J45&lt;&gt;0))),"Rever montantes da fonte",IF(ABS(L45)&gt;0.01,"Rever distribuição da fonte",IF(COUNTIFS(Documentos!$A$7:$A$306,I45,Documentos!$E$7:$E$306,"&lt;&gt;")&lt;&gt;1,"Falta documento da fonte","OK")))))))</f>
        <v/>
      </c>
    </row>
    <row r="46" spans="1:13" ht="34.950000000000003" customHeight="1">
      <c r="A46" s="8" t="s">
        <v>838</v>
      </c>
      <c r="B46" s="7"/>
      <c r="C46" s="7"/>
      <c r="D46" s="7"/>
      <c r="E46" s="7"/>
      <c r="F46" s="12"/>
      <c r="G46" s="12"/>
      <c r="H46" s="12"/>
      <c r="I46" s="7"/>
      <c r="J46" s="12"/>
      <c r="K46" s="37" t="str">
        <f>IF(B46="","",SUMIF(Coberturas!$B$7:$B$306,A46,Coberturas!$E$7:$E$306))</f>
        <v/>
      </c>
      <c r="L46" s="16" t="str">
        <f t="shared" si="1"/>
        <v/>
      </c>
      <c r="M46" s="35" t="str">
        <f>IF(COUNTA(B46:J46)=0,"",IF(OR(B46="",C46="",D46="",E46=""),"Faltam dados da fonte",IF(OR(E46="Previsto",E46="Solicitado",E46="Em análise"),"Fonte pendente",IF(OR(COUNT(G46:H46,J46)&lt;&gt;3,I46=""),"Faltam montantes ou decisão",IF(OR(G46&lt;0,H46&lt;0,H46&gt;G46,J46&lt;0,J46&gt;G46,AND(E46="Recusado",OR(G46&lt;&gt;0,J46&lt;&gt;0))),"Rever montantes da fonte",IF(ABS(L46)&gt;0.01,"Rever distribuição da fonte",IF(COUNTIFS(Documentos!$A$7:$A$306,I46,Documentos!$E$7:$E$306,"&lt;&gt;")&lt;&gt;1,"Falta documento da fonte","OK")))))))</f>
        <v/>
      </c>
    </row>
    <row r="47" spans="1:13" ht="34.950000000000003" customHeight="1">
      <c r="A47" s="8" t="s">
        <v>839</v>
      </c>
      <c r="B47" s="7"/>
      <c r="C47" s="7"/>
      <c r="D47" s="7"/>
      <c r="E47" s="7"/>
      <c r="F47" s="12"/>
      <c r="G47" s="12"/>
      <c r="H47" s="12"/>
      <c r="I47" s="7"/>
      <c r="J47" s="12"/>
      <c r="K47" s="37" t="str">
        <f>IF(B47="","",SUMIF(Coberturas!$B$7:$B$306,A47,Coberturas!$E$7:$E$306))</f>
        <v/>
      </c>
      <c r="L47" s="16" t="str">
        <f t="shared" si="1"/>
        <v/>
      </c>
      <c r="M47" s="35" t="str">
        <f>IF(COUNTA(B47:J47)=0,"",IF(OR(B47="",C47="",D47="",E47=""),"Faltam dados da fonte",IF(OR(E47="Previsto",E47="Solicitado",E47="Em análise"),"Fonte pendente",IF(OR(COUNT(G47:H47,J47)&lt;&gt;3,I47=""),"Faltam montantes ou decisão",IF(OR(G47&lt;0,H47&lt;0,H47&gt;G47,J47&lt;0,J47&gt;G47,AND(E47="Recusado",OR(G47&lt;&gt;0,J47&lt;&gt;0))),"Rever montantes da fonte",IF(ABS(L47)&gt;0.01,"Rever distribuição da fonte",IF(COUNTIFS(Documentos!$A$7:$A$306,I47,Documentos!$E$7:$E$306,"&lt;&gt;")&lt;&gt;1,"Falta documento da fonte","OK")))))))</f>
        <v/>
      </c>
    </row>
    <row r="48" spans="1:13" ht="34.950000000000003" customHeight="1">
      <c r="A48" s="8" t="s">
        <v>840</v>
      </c>
      <c r="B48" s="7"/>
      <c r="C48" s="7"/>
      <c r="D48" s="7"/>
      <c r="E48" s="7"/>
      <c r="F48" s="12"/>
      <c r="G48" s="12"/>
      <c r="H48" s="12"/>
      <c r="I48" s="7"/>
      <c r="J48" s="12"/>
      <c r="K48" s="37" t="str">
        <f>IF(B48="","",SUMIF(Coberturas!$B$7:$B$306,A48,Coberturas!$E$7:$E$306))</f>
        <v/>
      </c>
      <c r="L48" s="16" t="str">
        <f t="shared" si="1"/>
        <v/>
      </c>
      <c r="M48" s="35" t="str">
        <f>IF(COUNTA(B48:J48)=0,"",IF(OR(B48="",C48="",D48="",E48=""),"Faltam dados da fonte",IF(OR(E48="Previsto",E48="Solicitado",E48="Em análise"),"Fonte pendente",IF(OR(COUNT(G48:H48,J48)&lt;&gt;3,I48=""),"Faltam montantes ou decisão",IF(OR(G48&lt;0,H48&lt;0,H48&gt;G48,J48&lt;0,J48&gt;G48,AND(E48="Recusado",OR(G48&lt;&gt;0,J48&lt;&gt;0))),"Rever montantes da fonte",IF(ABS(L48)&gt;0.01,"Rever distribuição da fonte",IF(COUNTIFS(Documentos!$A$7:$A$306,I48,Documentos!$E$7:$E$306,"&lt;&gt;")&lt;&gt;1,"Falta documento da fonte","OK")))))))</f>
        <v/>
      </c>
    </row>
    <row r="49" spans="1:13" ht="34.950000000000003" customHeight="1">
      <c r="A49" s="8" t="s">
        <v>841</v>
      </c>
      <c r="B49" s="7"/>
      <c r="C49" s="7"/>
      <c r="D49" s="7"/>
      <c r="E49" s="7"/>
      <c r="F49" s="12"/>
      <c r="G49" s="12"/>
      <c r="H49" s="12"/>
      <c r="I49" s="7"/>
      <c r="J49" s="12"/>
      <c r="K49" s="37" t="str">
        <f>IF(B49="","",SUMIF(Coberturas!$B$7:$B$306,A49,Coberturas!$E$7:$E$306))</f>
        <v/>
      </c>
      <c r="L49" s="16" t="str">
        <f t="shared" si="1"/>
        <v/>
      </c>
      <c r="M49" s="35" t="str">
        <f>IF(COUNTA(B49:J49)=0,"",IF(OR(B49="",C49="",D49="",E49=""),"Faltam dados da fonte",IF(OR(E49="Previsto",E49="Solicitado",E49="Em análise"),"Fonte pendente",IF(OR(COUNT(G49:H49,J49)&lt;&gt;3,I49=""),"Faltam montantes ou decisão",IF(OR(G49&lt;0,H49&lt;0,H49&gt;G49,J49&lt;0,J49&gt;G49,AND(E49="Recusado",OR(G49&lt;&gt;0,J49&lt;&gt;0))),"Rever montantes da fonte",IF(ABS(L49)&gt;0.01,"Rever distribuição da fonte",IF(COUNTIFS(Documentos!$A$7:$A$306,I49,Documentos!$E$7:$E$306,"&lt;&gt;")&lt;&gt;1,"Falta documento da fonte","OK")))))))</f>
        <v/>
      </c>
    </row>
    <row r="50" spans="1:13" ht="34.950000000000003" customHeight="1">
      <c r="A50" s="8" t="s">
        <v>842</v>
      </c>
      <c r="B50" s="7"/>
      <c r="C50" s="7"/>
      <c r="D50" s="7"/>
      <c r="E50" s="7"/>
      <c r="F50" s="12"/>
      <c r="G50" s="12"/>
      <c r="H50" s="12"/>
      <c r="I50" s="7"/>
      <c r="J50" s="12"/>
      <c r="K50" s="37" t="str">
        <f>IF(B50="","",SUMIF(Coberturas!$B$7:$B$306,A50,Coberturas!$E$7:$E$306))</f>
        <v/>
      </c>
      <c r="L50" s="16" t="str">
        <f t="shared" si="1"/>
        <v/>
      </c>
      <c r="M50" s="35" t="str">
        <f>IF(COUNTA(B50:J50)=0,"",IF(OR(B50="",C50="",D50="",E50=""),"Faltam dados da fonte",IF(OR(E50="Previsto",E50="Solicitado",E50="Em análise"),"Fonte pendente",IF(OR(COUNT(G50:H50,J50)&lt;&gt;3,I50=""),"Faltam montantes ou decisão",IF(OR(G50&lt;0,H50&lt;0,H50&gt;G50,J50&lt;0,J50&gt;G50,AND(E50="Recusado",OR(G50&lt;&gt;0,J50&lt;&gt;0))),"Rever montantes da fonte",IF(ABS(L50)&gt;0.01,"Rever distribuição da fonte",IF(COUNTIFS(Documentos!$A$7:$A$306,I50,Documentos!$E$7:$E$306,"&lt;&gt;")&lt;&gt;1,"Falta documento da fonte","OK")))))))</f>
        <v/>
      </c>
    </row>
    <row r="51" spans="1:13" ht="34.950000000000003" customHeight="1">
      <c r="A51" s="8" t="s">
        <v>843</v>
      </c>
      <c r="B51" s="7"/>
      <c r="C51" s="7"/>
      <c r="D51" s="7"/>
      <c r="E51" s="7"/>
      <c r="F51" s="12"/>
      <c r="G51" s="12"/>
      <c r="H51" s="12"/>
      <c r="I51" s="7"/>
      <c r="J51" s="12"/>
      <c r="K51" s="37" t="str">
        <f>IF(B51="","",SUMIF(Coberturas!$B$7:$B$306,A51,Coberturas!$E$7:$E$306))</f>
        <v/>
      </c>
      <c r="L51" s="16" t="str">
        <f t="shared" si="1"/>
        <v/>
      </c>
      <c r="M51" s="35" t="str">
        <f>IF(COUNTA(B51:J51)=0,"",IF(OR(B51="",C51="",D51="",E51=""),"Faltam dados da fonte",IF(OR(E51="Previsto",E51="Solicitado",E51="Em análise"),"Fonte pendente",IF(OR(COUNT(G51:H51,J51)&lt;&gt;3,I51=""),"Faltam montantes ou decisão",IF(OR(G51&lt;0,H51&lt;0,H51&gt;G51,J51&lt;0,J51&gt;G51,AND(E51="Recusado",OR(G51&lt;&gt;0,J51&lt;&gt;0))),"Rever montantes da fonte",IF(ABS(L51)&gt;0.01,"Rever distribuição da fonte",IF(COUNTIFS(Documentos!$A$7:$A$306,I51,Documentos!$E$7:$E$306,"&lt;&gt;")&lt;&gt;1,"Falta documento da fonte","OK")))))))</f>
        <v/>
      </c>
    </row>
    <row r="52" spans="1:13" ht="34.950000000000003" customHeight="1">
      <c r="A52" s="8" t="s">
        <v>844</v>
      </c>
      <c r="B52" s="7"/>
      <c r="C52" s="7"/>
      <c r="D52" s="7"/>
      <c r="E52" s="7"/>
      <c r="F52" s="12"/>
      <c r="G52" s="12"/>
      <c r="H52" s="12"/>
      <c r="I52" s="7"/>
      <c r="J52" s="12"/>
      <c r="K52" s="37" t="str">
        <f>IF(B52="","",SUMIF(Coberturas!$B$7:$B$306,A52,Coberturas!$E$7:$E$306))</f>
        <v/>
      </c>
      <c r="L52" s="16" t="str">
        <f t="shared" si="1"/>
        <v/>
      </c>
      <c r="M52" s="35" t="str">
        <f>IF(COUNTA(B52:J52)=0,"",IF(OR(B52="",C52="",D52="",E52=""),"Faltam dados da fonte",IF(OR(E52="Previsto",E52="Solicitado",E52="Em análise"),"Fonte pendente",IF(OR(COUNT(G52:H52,J52)&lt;&gt;3,I52=""),"Faltam montantes ou decisão",IF(OR(G52&lt;0,H52&lt;0,H52&gt;G52,J52&lt;0,J52&gt;G52,AND(E52="Recusado",OR(G52&lt;&gt;0,J52&lt;&gt;0))),"Rever montantes da fonte",IF(ABS(L52)&gt;0.01,"Rever distribuição da fonte",IF(COUNTIFS(Documentos!$A$7:$A$306,I52,Documentos!$E$7:$E$306,"&lt;&gt;")&lt;&gt;1,"Falta documento da fonte","OK")))))))</f>
        <v/>
      </c>
    </row>
    <row r="53" spans="1:13" ht="34.950000000000003" customHeight="1">
      <c r="A53" s="8" t="s">
        <v>845</v>
      </c>
      <c r="B53" s="7"/>
      <c r="C53" s="7"/>
      <c r="D53" s="7"/>
      <c r="E53" s="7"/>
      <c r="F53" s="12"/>
      <c r="G53" s="12"/>
      <c r="H53" s="12"/>
      <c r="I53" s="7"/>
      <c r="J53" s="12"/>
      <c r="K53" s="37" t="str">
        <f>IF(B53="","",SUMIF(Coberturas!$B$7:$B$306,A53,Coberturas!$E$7:$E$306))</f>
        <v/>
      </c>
      <c r="L53" s="16" t="str">
        <f t="shared" si="1"/>
        <v/>
      </c>
      <c r="M53" s="35" t="str">
        <f>IF(COUNTA(B53:J53)=0,"",IF(OR(B53="",C53="",D53="",E53=""),"Faltam dados da fonte",IF(OR(E53="Previsto",E53="Solicitado",E53="Em análise"),"Fonte pendente",IF(OR(COUNT(G53:H53,J53)&lt;&gt;3,I53=""),"Faltam montantes ou decisão",IF(OR(G53&lt;0,H53&lt;0,H53&gt;G53,J53&lt;0,J53&gt;G53,AND(E53="Recusado",OR(G53&lt;&gt;0,J53&lt;&gt;0))),"Rever montantes da fonte",IF(ABS(L53)&gt;0.01,"Rever distribuição da fonte",IF(COUNTIFS(Documentos!$A$7:$A$306,I53,Documentos!$E$7:$E$306,"&lt;&gt;")&lt;&gt;1,"Falta documento da fonte","OK")))))))</f>
        <v/>
      </c>
    </row>
    <row r="54" spans="1:13" ht="34.950000000000003" customHeight="1">
      <c r="A54" s="8" t="s">
        <v>846</v>
      </c>
      <c r="B54" s="7"/>
      <c r="C54" s="7"/>
      <c r="D54" s="7"/>
      <c r="E54" s="7"/>
      <c r="F54" s="12"/>
      <c r="G54" s="12"/>
      <c r="H54" s="12"/>
      <c r="I54" s="7"/>
      <c r="J54" s="12"/>
      <c r="K54" s="37" t="str">
        <f>IF(B54="","",SUMIF(Coberturas!$B$7:$B$306,A54,Coberturas!$E$7:$E$306))</f>
        <v/>
      </c>
      <c r="L54" s="16" t="str">
        <f t="shared" si="1"/>
        <v/>
      </c>
      <c r="M54" s="35" t="str">
        <f>IF(COUNTA(B54:J54)=0,"",IF(OR(B54="",C54="",D54="",E54=""),"Faltam dados da fonte",IF(OR(E54="Previsto",E54="Solicitado",E54="Em análise"),"Fonte pendente",IF(OR(COUNT(G54:H54,J54)&lt;&gt;3,I54=""),"Faltam montantes ou decisão",IF(OR(G54&lt;0,H54&lt;0,H54&gt;G54,J54&lt;0,J54&gt;G54,AND(E54="Recusado",OR(G54&lt;&gt;0,J54&lt;&gt;0))),"Rever montantes da fonte",IF(ABS(L54)&gt;0.01,"Rever distribuição da fonte",IF(COUNTIFS(Documentos!$A$7:$A$306,I54,Documentos!$E$7:$E$306,"&lt;&gt;")&lt;&gt;1,"Falta documento da fonte","OK")))))))</f>
        <v/>
      </c>
    </row>
    <row r="55" spans="1:13" ht="34.950000000000003" customHeight="1">
      <c r="A55" s="8" t="s">
        <v>847</v>
      </c>
      <c r="B55" s="7"/>
      <c r="C55" s="7"/>
      <c r="D55" s="7"/>
      <c r="E55" s="7"/>
      <c r="F55" s="12"/>
      <c r="G55" s="12"/>
      <c r="H55" s="12"/>
      <c r="I55" s="7"/>
      <c r="J55" s="12"/>
      <c r="K55" s="37" t="str">
        <f>IF(B55="","",SUMIF(Coberturas!$B$7:$B$306,A55,Coberturas!$E$7:$E$306))</f>
        <v/>
      </c>
      <c r="L55" s="16" t="str">
        <f t="shared" si="1"/>
        <v/>
      </c>
      <c r="M55" s="35" t="str">
        <f>IF(COUNTA(B55:J55)=0,"",IF(OR(B55="",C55="",D55="",E55=""),"Faltam dados da fonte",IF(OR(E55="Previsto",E55="Solicitado",E55="Em análise"),"Fonte pendente",IF(OR(COUNT(G55:H55,J55)&lt;&gt;3,I55=""),"Faltam montantes ou decisão",IF(OR(G55&lt;0,H55&lt;0,H55&gt;G55,J55&lt;0,J55&gt;G55,AND(E55="Recusado",OR(G55&lt;&gt;0,J55&lt;&gt;0))),"Rever montantes da fonte",IF(ABS(L55)&gt;0.01,"Rever distribuição da fonte",IF(COUNTIFS(Documentos!$A$7:$A$306,I55,Documentos!$E$7:$E$306,"&lt;&gt;")&lt;&gt;1,"Falta documento da fonte","OK")))))))</f>
        <v/>
      </c>
    </row>
    <row r="56" spans="1:13" ht="34.950000000000003" customHeight="1">
      <c r="A56" s="8" t="s">
        <v>848</v>
      </c>
      <c r="B56" s="7"/>
      <c r="C56" s="7"/>
      <c r="D56" s="7"/>
      <c r="E56" s="7"/>
      <c r="F56" s="12"/>
      <c r="G56" s="12"/>
      <c r="H56" s="12"/>
      <c r="I56" s="7"/>
      <c r="J56" s="12"/>
      <c r="K56" s="37" t="str">
        <f>IF(B56="","",SUMIF(Coberturas!$B$7:$B$306,A56,Coberturas!$E$7:$E$306))</f>
        <v/>
      </c>
      <c r="L56" s="16" t="str">
        <f t="shared" si="1"/>
        <v/>
      </c>
      <c r="M56" s="35" t="str">
        <f>IF(COUNTA(B56:J56)=0,"",IF(OR(B56="",C56="",D56="",E56=""),"Faltam dados da fonte",IF(OR(E56="Previsto",E56="Solicitado",E56="Em análise"),"Fonte pendente",IF(OR(COUNT(G56:H56,J56)&lt;&gt;3,I56=""),"Faltam montantes ou decisão",IF(OR(G56&lt;0,H56&lt;0,H56&gt;G56,J56&lt;0,J56&gt;G56,AND(E56="Recusado",OR(G56&lt;&gt;0,J56&lt;&gt;0))),"Rever montantes da fonte",IF(ABS(L56)&gt;0.01,"Rever distribuição da fonte",IF(COUNTIFS(Documentos!$A$7:$A$306,I56,Documentos!$E$7:$E$306,"&lt;&gt;")&lt;&gt;1,"Falta documento da fonte","OK")))))))</f>
        <v/>
      </c>
    </row>
    <row r="57" spans="1:13" ht="34.950000000000003" customHeight="1">
      <c r="A57" s="8" t="s">
        <v>849</v>
      </c>
      <c r="B57" s="7"/>
      <c r="C57" s="7"/>
      <c r="D57" s="7"/>
      <c r="E57" s="7"/>
      <c r="F57" s="12"/>
      <c r="G57" s="12"/>
      <c r="H57" s="12"/>
      <c r="I57" s="7"/>
      <c r="J57" s="12"/>
      <c r="K57" s="37" t="str">
        <f>IF(B57="","",SUMIF(Coberturas!$B$7:$B$306,A57,Coberturas!$E$7:$E$306))</f>
        <v/>
      </c>
      <c r="L57" s="16" t="str">
        <f t="shared" si="1"/>
        <v/>
      </c>
      <c r="M57" s="35" t="str">
        <f>IF(COUNTA(B57:J57)=0,"",IF(OR(B57="",C57="",D57="",E57=""),"Faltam dados da fonte",IF(OR(E57="Previsto",E57="Solicitado",E57="Em análise"),"Fonte pendente",IF(OR(COUNT(G57:H57,J57)&lt;&gt;3,I57=""),"Faltam montantes ou decisão",IF(OR(G57&lt;0,H57&lt;0,H57&gt;G57,J57&lt;0,J57&gt;G57,AND(E57="Recusado",OR(G57&lt;&gt;0,J57&lt;&gt;0))),"Rever montantes da fonte",IF(ABS(L57)&gt;0.01,"Rever distribuição da fonte",IF(COUNTIFS(Documentos!$A$7:$A$306,I57,Documentos!$E$7:$E$306,"&lt;&gt;")&lt;&gt;1,"Falta documento da fonte","OK")))))))</f>
        <v/>
      </c>
    </row>
    <row r="58" spans="1:13" ht="34.950000000000003" customHeight="1">
      <c r="A58" s="8" t="s">
        <v>850</v>
      </c>
      <c r="B58" s="7"/>
      <c r="C58" s="7"/>
      <c r="D58" s="7"/>
      <c r="E58" s="7"/>
      <c r="F58" s="12"/>
      <c r="G58" s="12"/>
      <c r="H58" s="12"/>
      <c r="I58" s="7"/>
      <c r="J58" s="12"/>
      <c r="K58" s="37" t="str">
        <f>IF(B58="","",SUMIF(Coberturas!$B$7:$B$306,A58,Coberturas!$E$7:$E$306))</f>
        <v/>
      </c>
      <c r="L58" s="16" t="str">
        <f t="shared" si="1"/>
        <v/>
      </c>
      <c r="M58" s="35" t="str">
        <f>IF(COUNTA(B58:J58)=0,"",IF(OR(B58="",C58="",D58="",E58=""),"Faltam dados da fonte",IF(OR(E58="Previsto",E58="Solicitado",E58="Em análise"),"Fonte pendente",IF(OR(COUNT(G58:H58,J58)&lt;&gt;3,I58=""),"Faltam montantes ou decisão",IF(OR(G58&lt;0,H58&lt;0,H58&gt;G58,J58&lt;0,J58&gt;G58,AND(E58="Recusado",OR(G58&lt;&gt;0,J58&lt;&gt;0))),"Rever montantes da fonte",IF(ABS(L58)&gt;0.01,"Rever distribuição da fonte",IF(COUNTIFS(Documentos!$A$7:$A$306,I58,Documentos!$E$7:$E$306,"&lt;&gt;")&lt;&gt;1,"Falta documento da fonte","OK")))))))</f>
        <v/>
      </c>
    </row>
    <row r="59" spans="1:13" ht="34.950000000000003" customHeight="1">
      <c r="A59" s="8" t="s">
        <v>851</v>
      </c>
      <c r="B59" s="7"/>
      <c r="C59" s="7"/>
      <c r="D59" s="7"/>
      <c r="E59" s="7"/>
      <c r="F59" s="12"/>
      <c r="G59" s="12"/>
      <c r="H59" s="12"/>
      <c r="I59" s="7"/>
      <c r="J59" s="12"/>
      <c r="K59" s="37" t="str">
        <f>IF(B59="","",SUMIF(Coberturas!$B$7:$B$306,A59,Coberturas!$E$7:$E$306))</f>
        <v/>
      </c>
      <c r="L59" s="16" t="str">
        <f t="shared" si="1"/>
        <v/>
      </c>
      <c r="M59" s="35" t="str">
        <f>IF(COUNTA(B59:J59)=0,"",IF(OR(B59="",C59="",D59="",E59=""),"Faltam dados da fonte",IF(OR(E59="Previsto",E59="Solicitado",E59="Em análise"),"Fonte pendente",IF(OR(COUNT(G59:H59,J59)&lt;&gt;3,I59=""),"Faltam montantes ou decisão",IF(OR(G59&lt;0,H59&lt;0,H59&gt;G59,J59&lt;0,J59&gt;G59,AND(E59="Recusado",OR(G59&lt;&gt;0,J59&lt;&gt;0))),"Rever montantes da fonte",IF(ABS(L59)&gt;0.01,"Rever distribuição da fonte",IF(COUNTIFS(Documentos!$A$7:$A$306,I59,Documentos!$E$7:$E$306,"&lt;&gt;")&lt;&gt;1,"Falta documento da fonte","OK")))))))</f>
        <v/>
      </c>
    </row>
    <row r="60" spans="1:13" ht="34.950000000000003" customHeight="1">
      <c r="A60" s="8" t="s">
        <v>852</v>
      </c>
      <c r="B60" s="7"/>
      <c r="C60" s="7"/>
      <c r="D60" s="7"/>
      <c r="E60" s="7"/>
      <c r="F60" s="12"/>
      <c r="G60" s="12"/>
      <c r="H60" s="12"/>
      <c r="I60" s="7"/>
      <c r="J60" s="12"/>
      <c r="K60" s="37" t="str">
        <f>IF(B60="","",SUMIF(Coberturas!$B$7:$B$306,A60,Coberturas!$E$7:$E$306))</f>
        <v/>
      </c>
      <c r="L60" s="16" t="str">
        <f t="shared" si="1"/>
        <v/>
      </c>
      <c r="M60" s="35" t="str">
        <f>IF(COUNTA(B60:J60)=0,"",IF(OR(B60="",C60="",D60="",E60=""),"Faltam dados da fonte",IF(OR(E60="Previsto",E60="Solicitado",E60="Em análise"),"Fonte pendente",IF(OR(COUNT(G60:H60,J60)&lt;&gt;3,I60=""),"Faltam montantes ou decisão",IF(OR(G60&lt;0,H60&lt;0,H60&gt;G60,J60&lt;0,J60&gt;G60,AND(E60="Recusado",OR(G60&lt;&gt;0,J60&lt;&gt;0))),"Rever montantes da fonte",IF(ABS(L60)&gt;0.01,"Rever distribuição da fonte",IF(COUNTIFS(Documentos!$A$7:$A$306,I60,Documentos!$E$7:$E$306,"&lt;&gt;")&lt;&gt;1,"Falta documento da fonte","OK")))))))</f>
        <v/>
      </c>
    </row>
    <row r="61" spans="1:13" ht="34.950000000000003" customHeight="1">
      <c r="A61" s="8" t="s">
        <v>853</v>
      </c>
      <c r="B61" s="7"/>
      <c r="C61" s="7"/>
      <c r="D61" s="7"/>
      <c r="E61" s="7"/>
      <c r="F61" s="12"/>
      <c r="G61" s="12"/>
      <c r="H61" s="12"/>
      <c r="I61" s="7"/>
      <c r="J61" s="12"/>
      <c r="K61" s="37" t="str">
        <f>IF(B61="","",SUMIF(Coberturas!$B$7:$B$306,A61,Coberturas!$E$7:$E$306))</f>
        <v/>
      </c>
      <c r="L61" s="16" t="str">
        <f t="shared" si="1"/>
        <v/>
      </c>
      <c r="M61" s="35" t="str">
        <f>IF(COUNTA(B61:J61)=0,"",IF(OR(B61="",C61="",D61="",E61=""),"Faltam dados da fonte",IF(OR(E61="Previsto",E61="Solicitado",E61="Em análise"),"Fonte pendente",IF(OR(COUNT(G61:H61,J61)&lt;&gt;3,I61=""),"Faltam montantes ou decisão",IF(OR(G61&lt;0,H61&lt;0,H61&gt;G61,J61&lt;0,J61&gt;G61,AND(E61="Recusado",OR(G61&lt;&gt;0,J61&lt;&gt;0))),"Rever montantes da fonte",IF(ABS(L61)&gt;0.01,"Rever distribuição da fonte",IF(COUNTIFS(Documentos!$A$7:$A$306,I61,Documentos!$E$7:$E$306,"&lt;&gt;")&lt;&gt;1,"Falta documento da fonte","OK")))))))</f>
        <v/>
      </c>
    </row>
    <row r="62" spans="1:13" ht="34.950000000000003" customHeight="1">
      <c r="A62" s="8" t="s">
        <v>854</v>
      </c>
      <c r="B62" s="7"/>
      <c r="C62" s="7"/>
      <c r="D62" s="7"/>
      <c r="E62" s="7"/>
      <c r="F62" s="12"/>
      <c r="G62" s="12"/>
      <c r="H62" s="12"/>
      <c r="I62" s="7"/>
      <c r="J62" s="12"/>
      <c r="K62" s="37" t="str">
        <f>IF(B62="","",SUMIF(Coberturas!$B$7:$B$306,A62,Coberturas!$E$7:$E$306))</f>
        <v/>
      </c>
      <c r="L62" s="16" t="str">
        <f t="shared" si="1"/>
        <v/>
      </c>
      <c r="M62" s="35" t="str">
        <f>IF(COUNTA(B62:J62)=0,"",IF(OR(B62="",C62="",D62="",E62=""),"Faltam dados da fonte",IF(OR(E62="Previsto",E62="Solicitado",E62="Em análise"),"Fonte pendente",IF(OR(COUNT(G62:H62,J62)&lt;&gt;3,I62=""),"Faltam montantes ou decisão",IF(OR(G62&lt;0,H62&lt;0,H62&gt;G62,J62&lt;0,J62&gt;G62,AND(E62="Recusado",OR(G62&lt;&gt;0,J62&lt;&gt;0))),"Rever montantes da fonte",IF(ABS(L62)&gt;0.01,"Rever distribuição da fonte",IF(COUNTIFS(Documentos!$A$7:$A$306,I62,Documentos!$E$7:$E$306,"&lt;&gt;")&lt;&gt;1,"Falta documento da fonte","OK")))))))</f>
        <v/>
      </c>
    </row>
    <row r="63" spans="1:13" ht="34.950000000000003" customHeight="1">
      <c r="A63" s="8" t="s">
        <v>855</v>
      </c>
      <c r="B63" s="7"/>
      <c r="C63" s="7"/>
      <c r="D63" s="7"/>
      <c r="E63" s="7"/>
      <c r="F63" s="12"/>
      <c r="G63" s="12"/>
      <c r="H63" s="12"/>
      <c r="I63" s="7"/>
      <c r="J63" s="12"/>
      <c r="K63" s="37" t="str">
        <f>IF(B63="","",SUMIF(Coberturas!$B$7:$B$306,A63,Coberturas!$E$7:$E$306))</f>
        <v/>
      </c>
      <c r="L63" s="16" t="str">
        <f t="shared" si="1"/>
        <v/>
      </c>
      <c r="M63" s="35" t="str">
        <f>IF(COUNTA(B63:J63)=0,"",IF(OR(B63="",C63="",D63="",E63=""),"Faltam dados da fonte",IF(OR(E63="Previsto",E63="Solicitado",E63="Em análise"),"Fonte pendente",IF(OR(COUNT(G63:H63,J63)&lt;&gt;3,I63=""),"Faltam montantes ou decisão",IF(OR(G63&lt;0,H63&lt;0,H63&gt;G63,J63&lt;0,J63&gt;G63,AND(E63="Recusado",OR(G63&lt;&gt;0,J63&lt;&gt;0))),"Rever montantes da fonte",IF(ABS(L63)&gt;0.01,"Rever distribuição da fonte",IF(COUNTIFS(Documentos!$A$7:$A$306,I63,Documentos!$E$7:$E$306,"&lt;&gt;")&lt;&gt;1,"Falta documento da fonte","OK")))))))</f>
        <v/>
      </c>
    </row>
    <row r="64" spans="1:13" ht="34.950000000000003" customHeight="1">
      <c r="A64" s="8" t="s">
        <v>856</v>
      </c>
      <c r="B64" s="7"/>
      <c r="C64" s="7"/>
      <c r="D64" s="7"/>
      <c r="E64" s="7"/>
      <c r="F64" s="12"/>
      <c r="G64" s="12"/>
      <c r="H64" s="12"/>
      <c r="I64" s="7"/>
      <c r="J64" s="12"/>
      <c r="K64" s="37" t="str">
        <f>IF(B64="","",SUMIF(Coberturas!$B$7:$B$306,A64,Coberturas!$E$7:$E$306))</f>
        <v/>
      </c>
      <c r="L64" s="16" t="str">
        <f t="shared" si="1"/>
        <v/>
      </c>
      <c r="M64" s="35" t="str">
        <f>IF(COUNTA(B64:J64)=0,"",IF(OR(B64="",C64="",D64="",E64=""),"Faltam dados da fonte",IF(OR(E64="Previsto",E64="Solicitado",E64="Em análise"),"Fonte pendente",IF(OR(COUNT(G64:H64,J64)&lt;&gt;3,I64=""),"Faltam montantes ou decisão",IF(OR(G64&lt;0,H64&lt;0,H64&gt;G64,J64&lt;0,J64&gt;G64,AND(E64="Recusado",OR(G64&lt;&gt;0,J64&lt;&gt;0))),"Rever montantes da fonte",IF(ABS(L64)&gt;0.01,"Rever distribuição da fonte",IF(COUNTIFS(Documentos!$A$7:$A$306,I64,Documentos!$E$7:$E$306,"&lt;&gt;")&lt;&gt;1,"Falta documento da fonte","OK")))))))</f>
        <v/>
      </c>
    </row>
    <row r="65" spans="1:13" ht="34.950000000000003" customHeight="1">
      <c r="A65" s="8" t="s">
        <v>857</v>
      </c>
      <c r="B65" s="7"/>
      <c r="C65" s="7"/>
      <c r="D65" s="7"/>
      <c r="E65" s="7"/>
      <c r="F65" s="12"/>
      <c r="G65" s="12"/>
      <c r="H65" s="12"/>
      <c r="I65" s="7"/>
      <c r="J65" s="12"/>
      <c r="K65" s="37" t="str">
        <f>IF(B65="","",SUMIF(Coberturas!$B$7:$B$306,A65,Coberturas!$E$7:$E$306))</f>
        <v/>
      </c>
      <c r="L65" s="16" t="str">
        <f t="shared" si="1"/>
        <v/>
      </c>
      <c r="M65" s="35" t="str">
        <f>IF(COUNTA(B65:J65)=0,"",IF(OR(B65="",C65="",D65="",E65=""),"Faltam dados da fonte",IF(OR(E65="Previsto",E65="Solicitado",E65="Em análise"),"Fonte pendente",IF(OR(COUNT(G65:H65,J65)&lt;&gt;3,I65=""),"Faltam montantes ou decisão",IF(OR(G65&lt;0,H65&lt;0,H65&gt;G65,J65&lt;0,J65&gt;G65,AND(E65="Recusado",OR(G65&lt;&gt;0,J65&lt;&gt;0))),"Rever montantes da fonte",IF(ABS(L65)&gt;0.01,"Rever distribuição da fonte",IF(COUNTIFS(Documentos!$A$7:$A$306,I65,Documentos!$E$7:$E$306,"&lt;&gt;")&lt;&gt;1,"Falta documento da fonte","OK")))))))</f>
        <v/>
      </c>
    </row>
    <row r="66" spans="1:13" ht="34.950000000000003" customHeight="1">
      <c r="A66" s="8" t="s">
        <v>858</v>
      </c>
      <c r="B66" s="7"/>
      <c r="C66" s="7"/>
      <c r="D66" s="7"/>
      <c r="E66" s="7"/>
      <c r="F66" s="12"/>
      <c r="G66" s="12"/>
      <c r="H66" s="12"/>
      <c r="I66" s="7"/>
      <c r="J66" s="12"/>
      <c r="K66" s="37" t="str">
        <f>IF(B66="","",SUMIF(Coberturas!$B$7:$B$306,A66,Coberturas!$E$7:$E$306))</f>
        <v/>
      </c>
      <c r="L66" s="16" t="str">
        <f t="shared" si="1"/>
        <v/>
      </c>
      <c r="M66" s="35" t="str">
        <f>IF(COUNTA(B66:J66)=0,"",IF(OR(B66="",C66="",D66="",E66=""),"Faltam dados da fonte",IF(OR(E66="Previsto",E66="Solicitado",E66="Em análise"),"Fonte pendente",IF(OR(COUNT(G66:H66,J66)&lt;&gt;3,I66=""),"Faltam montantes ou decisão",IF(OR(G66&lt;0,H66&lt;0,H66&gt;G66,J66&lt;0,J66&gt;G66,AND(E66="Recusado",OR(G66&lt;&gt;0,J66&lt;&gt;0))),"Rever montantes da fonte",IF(ABS(L66)&gt;0.01,"Rever distribuição da fonte",IF(COUNTIFS(Documentos!$A$7:$A$306,I66,Documentos!$E$7:$E$306,"&lt;&gt;")&lt;&gt;1,"Falta documento da fonte","OK")))))))</f>
        <v/>
      </c>
    </row>
    <row r="67" spans="1:13" ht="34.950000000000003" customHeight="1">
      <c r="A67" s="8" t="s">
        <v>859</v>
      </c>
      <c r="B67" s="7"/>
      <c r="C67" s="7"/>
      <c r="D67" s="7"/>
      <c r="E67" s="7"/>
      <c r="F67" s="12"/>
      <c r="G67" s="12"/>
      <c r="H67" s="12"/>
      <c r="I67" s="7"/>
      <c r="J67" s="12"/>
      <c r="K67" s="37" t="str">
        <f>IF(B67="","",SUMIF(Coberturas!$B$7:$B$306,A67,Coberturas!$E$7:$E$306))</f>
        <v/>
      </c>
      <c r="L67" s="16" t="str">
        <f t="shared" si="1"/>
        <v/>
      </c>
      <c r="M67" s="35" t="str">
        <f>IF(COUNTA(B67:J67)=0,"",IF(OR(B67="",C67="",D67="",E67=""),"Faltam dados da fonte",IF(OR(E67="Previsto",E67="Solicitado",E67="Em análise"),"Fonte pendente",IF(OR(COUNT(G67:H67,J67)&lt;&gt;3,I67=""),"Faltam montantes ou decisão",IF(OR(G67&lt;0,H67&lt;0,H67&gt;G67,J67&lt;0,J67&gt;G67,AND(E67="Recusado",OR(G67&lt;&gt;0,J67&lt;&gt;0))),"Rever montantes da fonte",IF(ABS(L67)&gt;0.01,"Rever distribuição da fonte",IF(COUNTIFS(Documentos!$A$7:$A$306,I67,Documentos!$E$7:$E$306,"&lt;&gt;")&lt;&gt;1,"Falta documento da fonte","OK")))))))</f>
        <v/>
      </c>
    </row>
    <row r="68" spans="1:13" ht="34.950000000000003" customHeight="1">
      <c r="A68" s="8" t="s">
        <v>860</v>
      </c>
      <c r="B68" s="7"/>
      <c r="C68" s="7"/>
      <c r="D68" s="7"/>
      <c r="E68" s="7"/>
      <c r="F68" s="12"/>
      <c r="G68" s="12"/>
      <c r="H68" s="12"/>
      <c r="I68" s="7"/>
      <c r="J68" s="12"/>
      <c r="K68" s="37" t="str">
        <f>IF(B68="","",SUMIF(Coberturas!$B$7:$B$306,A68,Coberturas!$E$7:$E$306))</f>
        <v/>
      </c>
      <c r="L68" s="16" t="str">
        <f t="shared" si="1"/>
        <v/>
      </c>
      <c r="M68" s="35" t="str">
        <f>IF(COUNTA(B68:J68)=0,"",IF(OR(B68="",C68="",D68="",E68=""),"Faltam dados da fonte",IF(OR(E68="Previsto",E68="Solicitado",E68="Em análise"),"Fonte pendente",IF(OR(COUNT(G68:H68,J68)&lt;&gt;3,I68=""),"Faltam montantes ou decisão",IF(OR(G68&lt;0,H68&lt;0,H68&gt;G68,J68&lt;0,J68&gt;G68,AND(E68="Recusado",OR(G68&lt;&gt;0,J68&lt;&gt;0))),"Rever montantes da fonte",IF(ABS(L68)&gt;0.01,"Rever distribuição da fonte",IF(COUNTIFS(Documentos!$A$7:$A$306,I68,Documentos!$E$7:$E$306,"&lt;&gt;")&lt;&gt;1,"Falta documento da fonte","OK")))))))</f>
        <v/>
      </c>
    </row>
    <row r="69" spans="1:13" ht="34.950000000000003" customHeight="1">
      <c r="A69" s="8" t="s">
        <v>861</v>
      </c>
      <c r="B69" s="7"/>
      <c r="C69" s="7"/>
      <c r="D69" s="7"/>
      <c r="E69" s="7"/>
      <c r="F69" s="12"/>
      <c r="G69" s="12"/>
      <c r="H69" s="12"/>
      <c r="I69" s="7"/>
      <c r="J69" s="12"/>
      <c r="K69" s="37" t="str">
        <f>IF(B69="","",SUMIF(Coberturas!$B$7:$B$306,A69,Coberturas!$E$7:$E$306))</f>
        <v/>
      </c>
      <c r="L69" s="16" t="str">
        <f t="shared" si="1"/>
        <v/>
      </c>
      <c r="M69" s="35" t="str">
        <f>IF(COUNTA(B69:J69)=0,"",IF(OR(B69="",C69="",D69="",E69=""),"Faltam dados da fonte",IF(OR(E69="Previsto",E69="Solicitado",E69="Em análise"),"Fonte pendente",IF(OR(COUNT(G69:H69,J69)&lt;&gt;3,I69=""),"Faltam montantes ou decisão",IF(OR(G69&lt;0,H69&lt;0,H69&gt;G69,J69&lt;0,J69&gt;G69,AND(E69="Recusado",OR(G69&lt;&gt;0,J69&lt;&gt;0))),"Rever montantes da fonte",IF(ABS(L69)&gt;0.01,"Rever distribuição da fonte",IF(COUNTIFS(Documentos!$A$7:$A$306,I69,Documentos!$E$7:$E$306,"&lt;&gt;")&lt;&gt;1,"Falta documento da fonte","OK")))))))</f>
        <v/>
      </c>
    </row>
    <row r="70" spans="1:13" ht="34.950000000000003" customHeight="1">
      <c r="A70" s="8" t="s">
        <v>862</v>
      </c>
      <c r="B70" s="7"/>
      <c r="C70" s="7"/>
      <c r="D70" s="7"/>
      <c r="E70" s="7"/>
      <c r="F70" s="12"/>
      <c r="G70" s="12"/>
      <c r="H70" s="12"/>
      <c r="I70" s="7"/>
      <c r="J70" s="12"/>
      <c r="K70" s="37" t="str">
        <f>IF(B70="","",SUMIF(Coberturas!$B$7:$B$306,A70,Coberturas!$E$7:$E$306))</f>
        <v/>
      </c>
      <c r="L70" s="16" t="str">
        <f t="shared" si="1"/>
        <v/>
      </c>
      <c r="M70" s="35" t="str">
        <f>IF(COUNTA(B70:J70)=0,"",IF(OR(B70="",C70="",D70="",E70=""),"Faltam dados da fonte",IF(OR(E70="Previsto",E70="Solicitado",E70="Em análise"),"Fonte pendente",IF(OR(COUNT(G70:H70,J70)&lt;&gt;3,I70=""),"Faltam montantes ou decisão",IF(OR(G70&lt;0,H70&lt;0,H70&gt;G70,J70&lt;0,J70&gt;G70,AND(E70="Recusado",OR(G70&lt;&gt;0,J70&lt;&gt;0))),"Rever montantes da fonte",IF(ABS(L70)&gt;0.01,"Rever distribuição da fonte",IF(COUNTIFS(Documentos!$A$7:$A$306,I70,Documentos!$E$7:$E$306,"&lt;&gt;")&lt;&gt;1,"Falta documento da fonte","OK")))))))</f>
        <v/>
      </c>
    </row>
    <row r="71" spans="1:13" ht="34.950000000000003" customHeight="1">
      <c r="A71" s="8" t="s">
        <v>863</v>
      </c>
      <c r="B71" s="7"/>
      <c r="C71" s="7"/>
      <c r="D71" s="7"/>
      <c r="E71" s="7"/>
      <c r="F71" s="12"/>
      <c r="G71" s="12"/>
      <c r="H71" s="12"/>
      <c r="I71" s="7"/>
      <c r="J71" s="12"/>
      <c r="K71" s="37" t="str">
        <f>IF(B71="","",SUMIF(Coberturas!$B$7:$B$306,A71,Coberturas!$E$7:$E$306))</f>
        <v/>
      </c>
      <c r="L71" s="16" t="str">
        <f t="shared" si="1"/>
        <v/>
      </c>
      <c r="M71" s="35" t="str">
        <f>IF(COUNTA(B71:J71)=0,"",IF(OR(B71="",C71="",D71="",E71=""),"Faltam dados da fonte",IF(OR(E71="Previsto",E71="Solicitado",E71="Em análise"),"Fonte pendente",IF(OR(COUNT(G71:H71,J71)&lt;&gt;3,I71=""),"Faltam montantes ou decisão",IF(OR(G71&lt;0,H71&lt;0,H71&gt;G71,J71&lt;0,J71&gt;G71,AND(E71="Recusado",OR(G71&lt;&gt;0,J71&lt;&gt;0))),"Rever montantes da fonte",IF(ABS(L71)&gt;0.01,"Rever distribuição da fonte",IF(COUNTIFS(Documentos!$A$7:$A$306,I71,Documentos!$E$7:$E$306,"&lt;&gt;")&lt;&gt;1,"Falta documento da fonte","OK")))))))</f>
        <v/>
      </c>
    </row>
    <row r="72" spans="1:13" ht="34.950000000000003" customHeight="1">
      <c r="A72" s="8" t="s">
        <v>864</v>
      </c>
      <c r="B72" s="7"/>
      <c r="C72" s="7"/>
      <c r="D72" s="7"/>
      <c r="E72" s="7"/>
      <c r="F72" s="12"/>
      <c r="G72" s="12"/>
      <c r="H72" s="12"/>
      <c r="I72" s="7"/>
      <c r="J72" s="12"/>
      <c r="K72" s="37" t="str">
        <f>IF(B72="","",SUMIF(Coberturas!$B$7:$B$306,A72,Coberturas!$E$7:$E$306))</f>
        <v/>
      </c>
      <c r="L72" s="16" t="str">
        <f t="shared" si="1"/>
        <v/>
      </c>
      <c r="M72" s="35" t="str">
        <f>IF(COUNTA(B72:J72)=0,"",IF(OR(B72="",C72="",D72="",E72=""),"Faltam dados da fonte",IF(OR(E72="Previsto",E72="Solicitado",E72="Em análise"),"Fonte pendente",IF(OR(COUNT(G72:H72,J72)&lt;&gt;3,I72=""),"Faltam montantes ou decisão",IF(OR(G72&lt;0,H72&lt;0,H72&gt;G72,J72&lt;0,J72&gt;G72,AND(E72="Recusado",OR(G72&lt;&gt;0,J72&lt;&gt;0))),"Rever montantes da fonte",IF(ABS(L72)&gt;0.01,"Rever distribuição da fonte",IF(COUNTIFS(Documentos!$A$7:$A$306,I72,Documentos!$E$7:$E$306,"&lt;&gt;")&lt;&gt;1,"Falta documento da fonte","OK")))))))</f>
        <v/>
      </c>
    </row>
    <row r="73" spans="1:13" ht="34.950000000000003" customHeight="1">
      <c r="A73" s="8" t="s">
        <v>865</v>
      </c>
      <c r="B73" s="7"/>
      <c r="C73" s="7"/>
      <c r="D73" s="7"/>
      <c r="E73" s="7"/>
      <c r="F73" s="12"/>
      <c r="G73" s="12"/>
      <c r="H73" s="12"/>
      <c r="I73" s="7"/>
      <c r="J73" s="12"/>
      <c r="K73" s="37" t="str">
        <f>IF(B73="","",SUMIF(Coberturas!$B$7:$B$306,A73,Coberturas!$E$7:$E$306))</f>
        <v/>
      </c>
      <c r="L73" s="16" t="str">
        <f t="shared" si="1"/>
        <v/>
      </c>
      <c r="M73" s="35" t="str">
        <f>IF(COUNTA(B73:J73)=0,"",IF(OR(B73="",C73="",D73="",E73=""),"Faltam dados da fonte",IF(OR(E73="Previsto",E73="Solicitado",E73="Em análise"),"Fonte pendente",IF(OR(COUNT(G73:H73,J73)&lt;&gt;3,I73=""),"Faltam montantes ou decisão",IF(OR(G73&lt;0,H73&lt;0,H73&gt;G73,J73&lt;0,J73&gt;G73,AND(E73="Recusado",OR(G73&lt;&gt;0,J73&lt;&gt;0))),"Rever montantes da fonte",IF(ABS(L73)&gt;0.01,"Rever distribuição da fonte",IF(COUNTIFS(Documentos!$A$7:$A$306,I73,Documentos!$E$7:$E$306,"&lt;&gt;")&lt;&gt;1,"Falta documento da fonte","OK")))))))</f>
        <v/>
      </c>
    </row>
    <row r="74" spans="1:13" ht="34.950000000000003" customHeight="1">
      <c r="A74" s="8" t="s">
        <v>866</v>
      </c>
      <c r="B74" s="7"/>
      <c r="C74" s="7"/>
      <c r="D74" s="7"/>
      <c r="E74" s="7"/>
      <c r="F74" s="12"/>
      <c r="G74" s="12"/>
      <c r="H74" s="12"/>
      <c r="I74" s="7"/>
      <c r="J74" s="12"/>
      <c r="K74" s="37" t="str">
        <f>IF(B74="","",SUMIF(Coberturas!$B$7:$B$306,A74,Coberturas!$E$7:$E$306))</f>
        <v/>
      </c>
      <c r="L74" s="16" t="str">
        <f t="shared" si="1"/>
        <v/>
      </c>
      <c r="M74" s="35" t="str">
        <f>IF(COUNTA(B74:J74)=0,"",IF(OR(B74="",C74="",D74="",E74=""),"Faltam dados da fonte",IF(OR(E74="Previsto",E74="Solicitado",E74="Em análise"),"Fonte pendente",IF(OR(COUNT(G74:H74,J74)&lt;&gt;3,I74=""),"Faltam montantes ou decisão",IF(OR(G74&lt;0,H74&lt;0,H74&gt;G74,J74&lt;0,J74&gt;G74,AND(E74="Recusado",OR(G74&lt;&gt;0,J74&lt;&gt;0))),"Rever montantes da fonte",IF(ABS(L74)&gt;0.01,"Rever distribuição da fonte",IF(COUNTIFS(Documentos!$A$7:$A$306,I74,Documentos!$E$7:$E$306,"&lt;&gt;")&lt;&gt;1,"Falta documento da fonte","OK")))))))</f>
        <v/>
      </c>
    </row>
    <row r="75" spans="1:13" ht="34.950000000000003" customHeight="1">
      <c r="A75" s="8" t="s">
        <v>867</v>
      </c>
      <c r="B75" s="7"/>
      <c r="C75" s="7"/>
      <c r="D75" s="7"/>
      <c r="E75" s="7"/>
      <c r="F75" s="12"/>
      <c r="G75" s="12"/>
      <c r="H75" s="12"/>
      <c r="I75" s="7"/>
      <c r="J75" s="12"/>
      <c r="K75" s="37" t="str">
        <f>IF(B75="","",SUMIF(Coberturas!$B$7:$B$306,A75,Coberturas!$E$7:$E$306))</f>
        <v/>
      </c>
      <c r="L75" s="16" t="str">
        <f t="shared" si="1"/>
        <v/>
      </c>
      <c r="M75" s="35" t="str">
        <f>IF(COUNTA(B75:J75)=0,"",IF(OR(B75="",C75="",D75="",E75=""),"Faltam dados da fonte",IF(OR(E75="Previsto",E75="Solicitado",E75="Em análise"),"Fonte pendente",IF(OR(COUNT(G75:H75,J75)&lt;&gt;3,I75=""),"Faltam montantes ou decisão",IF(OR(G75&lt;0,H75&lt;0,H75&gt;G75,J75&lt;0,J75&gt;G75,AND(E75="Recusado",OR(G75&lt;&gt;0,J75&lt;&gt;0))),"Rever montantes da fonte",IF(ABS(L75)&gt;0.01,"Rever distribuição da fonte",IF(COUNTIFS(Documentos!$A$7:$A$306,I75,Documentos!$E$7:$E$306,"&lt;&gt;")&lt;&gt;1,"Falta documento da fonte","OK")))))))</f>
        <v/>
      </c>
    </row>
    <row r="76" spans="1:13" ht="34.950000000000003" customHeight="1">
      <c r="A76" s="8" t="s">
        <v>868</v>
      </c>
      <c r="B76" s="7"/>
      <c r="C76" s="7"/>
      <c r="D76" s="7"/>
      <c r="E76" s="7"/>
      <c r="F76" s="12"/>
      <c r="G76" s="12"/>
      <c r="H76" s="12"/>
      <c r="I76" s="7"/>
      <c r="J76" s="12"/>
      <c r="K76" s="37" t="str">
        <f>IF(B76="","",SUMIF(Coberturas!$B$7:$B$306,A76,Coberturas!$E$7:$E$306))</f>
        <v/>
      </c>
      <c r="L76" s="16" t="str">
        <f t="shared" si="1"/>
        <v/>
      </c>
      <c r="M76" s="35" t="str">
        <f>IF(COUNTA(B76:J76)=0,"",IF(OR(B76="",C76="",D76="",E76=""),"Faltam dados da fonte",IF(OR(E76="Previsto",E76="Solicitado",E76="Em análise"),"Fonte pendente",IF(OR(COUNT(G76:H76,J76)&lt;&gt;3,I76=""),"Faltam montantes ou decisão",IF(OR(G76&lt;0,H76&lt;0,H76&gt;G76,J76&lt;0,J76&gt;G76,AND(E76="Recusado",OR(G76&lt;&gt;0,J76&lt;&gt;0))),"Rever montantes da fonte",IF(ABS(L76)&gt;0.01,"Rever distribuição da fonte",IF(COUNTIFS(Documentos!$A$7:$A$306,I76,Documentos!$E$7:$E$306,"&lt;&gt;")&lt;&gt;1,"Falta documento da fonte","OK")))))))</f>
        <v/>
      </c>
    </row>
    <row r="77" spans="1:13" ht="34.950000000000003" customHeight="1">
      <c r="A77" s="8" t="s">
        <v>869</v>
      </c>
      <c r="B77" s="7"/>
      <c r="C77" s="7"/>
      <c r="D77" s="7"/>
      <c r="E77" s="7"/>
      <c r="F77" s="12"/>
      <c r="G77" s="12"/>
      <c r="H77" s="12"/>
      <c r="I77" s="7"/>
      <c r="J77" s="12"/>
      <c r="K77" s="37" t="str">
        <f>IF(B77="","",SUMIF(Coberturas!$B$7:$B$306,A77,Coberturas!$E$7:$E$306))</f>
        <v/>
      </c>
      <c r="L77" s="16" t="str">
        <f t="shared" si="1"/>
        <v/>
      </c>
      <c r="M77" s="35" t="str">
        <f>IF(COUNTA(B77:J77)=0,"",IF(OR(B77="",C77="",D77="",E77=""),"Faltam dados da fonte",IF(OR(E77="Previsto",E77="Solicitado",E77="Em análise"),"Fonte pendente",IF(OR(COUNT(G77:H77,J77)&lt;&gt;3,I77=""),"Faltam montantes ou decisão",IF(OR(G77&lt;0,H77&lt;0,H77&gt;G77,J77&lt;0,J77&gt;G77,AND(E77="Recusado",OR(G77&lt;&gt;0,J77&lt;&gt;0))),"Rever montantes da fonte",IF(ABS(L77)&gt;0.01,"Rever distribuição da fonte",IF(COUNTIFS(Documentos!$A$7:$A$306,I77,Documentos!$E$7:$E$306,"&lt;&gt;")&lt;&gt;1,"Falta documento da fonte","OK")))))))</f>
        <v/>
      </c>
    </row>
    <row r="78" spans="1:13" ht="34.950000000000003" customHeight="1">
      <c r="A78" s="8" t="s">
        <v>870</v>
      </c>
      <c r="B78" s="7"/>
      <c r="C78" s="7"/>
      <c r="D78" s="7"/>
      <c r="E78" s="7"/>
      <c r="F78" s="12"/>
      <c r="G78" s="12"/>
      <c r="H78" s="12"/>
      <c r="I78" s="7"/>
      <c r="J78" s="12"/>
      <c r="K78" s="37" t="str">
        <f>IF(B78="","",SUMIF(Coberturas!$B$7:$B$306,A78,Coberturas!$E$7:$E$306))</f>
        <v/>
      </c>
      <c r="L78" s="16" t="str">
        <f t="shared" si="1"/>
        <v/>
      </c>
      <c r="M78" s="35" t="str">
        <f>IF(COUNTA(B78:J78)=0,"",IF(OR(B78="",C78="",D78="",E78=""),"Faltam dados da fonte",IF(OR(E78="Previsto",E78="Solicitado",E78="Em análise"),"Fonte pendente",IF(OR(COUNT(G78:H78,J78)&lt;&gt;3,I78=""),"Faltam montantes ou decisão",IF(OR(G78&lt;0,H78&lt;0,H78&gt;G78,J78&lt;0,J78&gt;G78,AND(E78="Recusado",OR(G78&lt;&gt;0,J78&lt;&gt;0))),"Rever montantes da fonte",IF(ABS(L78)&gt;0.01,"Rever distribuição da fonte",IF(COUNTIFS(Documentos!$A$7:$A$306,I78,Documentos!$E$7:$E$306,"&lt;&gt;")&lt;&gt;1,"Falta documento da fonte","OK")))))))</f>
        <v/>
      </c>
    </row>
    <row r="79" spans="1:13" ht="34.950000000000003" customHeight="1">
      <c r="A79" s="8" t="s">
        <v>871</v>
      </c>
      <c r="B79" s="7"/>
      <c r="C79" s="7"/>
      <c r="D79" s="7"/>
      <c r="E79" s="7"/>
      <c r="F79" s="12"/>
      <c r="G79" s="12"/>
      <c r="H79" s="12"/>
      <c r="I79" s="7"/>
      <c r="J79" s="12"/>
      <c r="K79" s="37" t="str">
        <f>IF(B79="","",SUMIF(Coberturas!$B$7:$B$306,A79,Coberturas!$E$7:$E$306))</f>
        <v/>
      </c>
      <c r="L79" s="16" t="str">
        <f t="shared" si="1"/>
        <v/>
      </c>
      <c r="M79" s="35" t="str">
        <f>IF(COUNTA(B79:J79)=0,"",IF(OR(B79="",C79="",D79="",E79=""),"Faltam dados da fonte",IF(OR(E79="Previsto",E79="Solicitado",E79="Em análise"),"Fonte pendente",IF(OR(COUNT(G79:H79,J79)&lt;&gt;3,I79=""),"Faltam montantes ou decisão",IF(OR(G79&lt;0,H79&lt;0,H79&gt;G79,J79&lt;0,J79&gt;G79,AND(E79="Recusado",OR(G79&lt;&gt;0,J79&lt;&gt;0))),"Rever montantes da fonte",IF(ABS(L79)&gt;0.01,"Rever distribuição da fonte",IF(COUNTIFS(Documentos!$A$7:$A$306,I79,Documentos!$E$7:$E$306,"&lt;&gt;")&lt;&gt;1,"Falta documento da fonte","OK")))))))</f>
        <v/>
      </c>
    </row>
    <row r="80" spans="1:13" ht="34.950000000000003" customHeight="1">
      <c r="A80" s="8" t="s">
        <v>872</v>
      </c>
      <c r="B80" s="7"/>
      <c r="C80" s="7"/>
      <c r="D80" s="7"/>
      <c r="E80" s="7"/>
      <c r="F80" s="12"/>
      <c r="G80" s="12"/>
      <c r="H80" s="12"/>
      <c r="I80" s="7"/>
      <c r="J80" s="12"/>
      <c r="K80" s="37" t="str">
        <f>IF(B80="","",SUMIF(Coberturas!$B$7:$B$306,A80,Coberturas!$E$7:$E$306))</f>
        <v/>
      </c>
      <c r="L80" s="16" t="str">
        <f t="shared" si="1"/>
        <v/>
      </c>
      <c r="M80" s="35" t="str">
        <f>IF(COUNTA(B80:J80)=0,"",IF(OR(B80="",C80="",D80="",E80=""),"Faltam dados da fonte",IF(OR(E80="Previsto",E80="Solicitado",E80="Em análise"),"Fonte pendente",IF(OR(COUNT(G80:H80,J80)&lt;&gt;3,I80=""),"Faltam montantes ou decisão",IF(OR(G80&lt;0,H80&lt;0,H80&gt;G80,J80&lt;0,J80&gt;G80,AND(E80="Recusado",OR(G80&lt;&gt;0,J80&lt;&gt;0))),"Rever montantes da fonte",IF(ABS(L80)&gt;0.01,"Rever distribuição da fonte",IF(COUNTIFS(Documentos!$A$7:$A$306,I80,Documentos!$E$7:$E$306,"&lt;&gt;")&lt;&gt;1,"Falta documento da fonte","OK")))))))</f>
        <v/>
      </c>
    </row>
    <row r="81" spans="1:13" ht="34.950000000000003" customHeight="1">
      <c r="A81" s="8" t="s">
        <v>873</v>
      </c>
      <c r="B81" s="7"/>
      <c r="C81" s="7"/>
      <c r="D81" s="7"/>
      <c r="E81" s="7"/>
      <c r="F81" s="12"/>
      <c r="G81" s="12"/>
      <c r="H81" s="12"/>
      <c r="I81" s="7"/>
      <c r="J81" s="12"/>
      <c r="K81" s="37" t="str">
        <f>IF(B81="","",SUMIF(Coberturas!$B$7:$B$306,A81,Coberturas!$E$7:$E$306))</f>
        <v/>
      </c>
      <c r="L81" s="16" t="str">
        <f t="shared" si="1"/>
        <v/>
      </c>
      <c r="M81" s="35" t="str">
        <f>IF(COUNTA(B81:J81)=0,"",IF(OR(B81="",C81="",D81="",E81=""),"Faltam dados da fonte",IF(OR(E81="Previsto",E81="Solicitado",E81="Em análise"),"Fonte pendente",IF(OR(COUNT(G81:H81,J81)&lt;&gt;3,I81=""),"Faltam montantes ou decisão",IF(OR(G81&lt;0,H81&lt;0,H81&gt;G81,J81&lt;0,J81&gt;G81,AND(E81="Recusado",OR(G81&lt;&gt;0,J81&lt;&gt;0))),"Rever montantes da fonte",IF(ABS(L81)&gt;0.01,"Rever distribuição da fonte",IF(COUNTIFS(Documentos!$A$7:$A$306,I81,Documentos!$E$7:$E$306,"&lt;&gt;")&lt;&gt;1,"Falta documento da fonte","OK")))))))</f>
        <v/>
      </c>
    </row>
    <row r="82" spans="1:13" ht="34.950000000000003" customHeight="1">
      <c r="A82" s="8" t="s">
        <v>874</v>
      </c>
      <c r="B82" s="7"/>
      <c r="C82" s="7"/>
      <c r="D82" s="7"/>
      <c r="E82" s="7"/>
      <c r="F82" s="12"/>
      <c r="G82" s="12"/>
      <c r="H82" s="12"/>
      <c r="I82" s="7"/>
      <c r="J82" s="12"/>
      <c r="K82" s="37" t="str">
        <f>IF(B82="","",SUMIF(Coberturas!$B$7:$B$306,A82,Coberturas!$E$7:$E$306))</f>
        <v/>
      </c>
      <c r="L82" s="16" t="str">
        <f t="shared" si="1"/>
        <v/>
      </c>
      <c r="M82" s="35" t="str">
        <f>IF(COUNTA(B82:J82)=0,"",IF(OR(B82="",C82="",D82="",E82=""),"Faltam dados da fonte",IF(OR(E82="Previsto",E82="Solicitado",E82="Em análise"),"Fonte pendente",IF(OR(COUNT(G82:H82,J82)&lt;&gt;3,I82=""),"Faltam montantes ou decisão",IF(OR(G82&lt;0,H82&lt;0,H82&gt;G82,J82&lt;0,J82&gt;G82,AND(E82="Recusado",OR(G82&lt;&gt;0,J82&lt;&gt;0))),"Rever montantes da fonte",IF(ABS(L82)&gt;0.01,"Rever distribuição da fonte",IF(COUNTIFS(Documentos!$A$7:$A$306,I82,Documentos!$E$7:$E$306,"&lt;&gt;")&lt;&gt;1,"Falta documento da fonte","OK")))))))</f>
        <v/>
      </c>
    </row>
    <row r="83" spans="1:13" ht="34.950000000000003" customHeight="1">
      <c r="A83" s="8" t="s">
        <v>875</v>
      </c>
      <c r="B83" s="7"/>
      <c r="C83" s="7"/>
      <c r="D83" s="7"/>
      <c r="E83" s="7"/>
      <c r="F83" s="12"/>
      <c r="G83" s="12"/>
      <c r="H83" s="12"/>
      <c r="I83" s="7"/>
      <c r="J83" s="12"/>
      <c r="K83" s="37" t="str">
        <f>IF(B83="","",SUMIF(Coberturas!$B$7:$B$306,A83,Coberturas!$E$7:$E$306))</f>
        <v/>
      </c>
      <c r="L83" s="16" t="str">
        <f t="shared" si="1"/>
        <v/>
      </c>
      <c r="M83" s="35" t="str">
        <f>IF(COUNTA(B83:J83)=0,"",IF(OR(B83="",C83="",D83="",E83=""),"Faltam dados da fonte",IF(OR(E83="Previsto",E83="Solicitado",E83="Em análise"),"Fonte pendente",IF(OR(COUNT(G83:H83,J83)&lt;&gt;3,I83=""),"Faltam montantes ou decisão",IF(OR(G83&lt;0,H83&lt;0,H83&gt;G83,J83&lt;0,J83&gt;G83,AND(E83="Recusado",OR(G83&lt;&gt;0,J83&lt;&gt;0))),"Rever montantes da fonte",IF(ABS(L83)&gt;0.01,"Rever distribuição da fonte",IF(COUNTIFS(Documentos!$A$7:$A$306,I83,Documentos!$E$7:$E$306,"&lt;&gt;")&lt;&gt;1,"Falta documento da fonte","OK")))))))</f>
        <v/>
      </c>
    </row>
    <row r="84" spans="1:13" ht="34.950000000000003" customHeight="1">
      <c r="A84" s="8" t="s">
        <v>876</v>
      </c>
      <c r="B84" s="7"/>
      <c r="C84" s="7"/>
      <c r="D84" s="7"/>
      <c r="E84" s="7"/>
      <c r="F84" s="12"/>
      <c r="G84" s="12"/>
      <c r="H84" s="12"/>
      <c r="I84" s="7"/>
      <c r="J84" s="12"/>
      <c r="K84" s="37" t="str">
        <f>IF(B84="","",SUMIF(Coberturas!$B$7:$B$306,A84,Coberturas!$E$7:$E$306))</f>
        <v/>
      </c>
      <c r="L84" s="16" t="str">
        <f t="shared" si="1"/>
        <v/>
      </c>
      <c r="M84" s="35" t="str">
        <f>IF(COUNTA(B84:J84)=0,"",IF(OR(B84="",C84="",D84="",E84=""),"Faltam dados da fonte",IF(OR(E84="Previsto",E84="Solicitado",E84="Em análise"),"Fonte pendente",IF(OR(COUNT(G84:H84,J84)&lt;&gt;3,I84=""),"Faltam montantes ou decisão",IF(OR(G84&lt;0,H84&lt;0,H84&gt;G84,J84&lt;0,J84&gt;G84,AND(E84="Recusado",OR(G84&lt;&gt;0,J84&lt;&gt;0))),"Rever montantes da fonte",IF(ABS(L84)&gt;0.01,"Rever distribuição da fonte",IF(COUNTIFS(Documentos!$A$7:$A$306,I84,Documentos!$E$7:$E$306,"&lt;&gt;")&lt;&gt;1,"Falta documento da fonte","OK")))))))</f>
        <v/>
      </c>
    </row>
    <row r="85" spans="1:13" ht="34.950000000000003" customHeight="1">
      <c r="A85" s="8" t="s">
        <v>877</v>
      </c>
      <c r="B85" s="7"/>
      <c r="C85" s="7"/>
      <c r="D85" s="7"/>
      <c r="E85" s="7"/>
      <c r="F85" s="12"/>
      <c r="G85" s="12"/>
      <c r="H85" s="12"/>
      <c r="I85" s="7"/>
      <c r="J85" s="12"/>
      <c r="K85" s="37" t="str">
        <f>IF(B85="","",SUMIF(Coberturas!$B$7:$B$306,A85,Coberturas!$E$7:$E$306))</f>
        <v/>
      </c>
      <c r="L85" s="16" t="str">
        <f t="shared" si="1"/>
        <v/>
      </c>
      <c r="M85" s="35" t="str">
        <f>IF(COUNTA(B85:J85)=0,"",IF(OR(B85="",C85="",D85="",E85=""),"Faltam dados da fonte",IF(OR(E85="Previsto",E85="Solicitado",E85="Em análise"),"Fonte pendente",IF(OR(COUNT(G85:H85,J85)&lt;&gt;3,I85=""),"Faltam montantes ou decisão",IF(OR(G85&lt;0,H85&lt;0,H85&gt;G85,J85&lt;0,J85&gt;G85,AND(E85="Recusado",OR(G85&lt;&gt;0,J85&lt;&gt;0))),"Rever montantes da fonte",IF(ABS(L85)&gt;0.01,"Rever distribuição da fonte",IF(COUNTIFS(Documentos!$A$7:$A$306,I85,Documentos!$E$7:$E$306,"&lt;&gt;")&lt;&gt;1,"Falta documento da fonte","OK")))))))</f>
        <v/>
      </c>
    </row>
    <row r="86" spans="1:13" ht="34.950000000000003" customHeight="1">
      <c r="A86" s="8" t="s">
        <v>878</v>
      </c>
      <c r="B86" s="7"/>
      <c r="C86" s="7"/>
      <c r="D86" s="7"/>
      <c r="E86" s="7"/>
      <c r="F86" s="12"/>
      <c r="G86" s="12"/>
      <c r="H86" s="12"/>
      <c r="I86" s="7"/>
      <c r="J86" s="12"/>
      <c r="K86" s="37" t="str">
        <f>IF(B86="","",SUMIF(Coberturas!$B$7:$B$306,A86,Coberturas!$E$7:$E$306))</f>
        <v/>
      </c>
      <c r="L86" s="16" t="str">
        <f t="shared" si="1"/>
        <v/>
      </c>
      <c r="M86" s="35" t="str">
        <f>IF(COUNTA(B86:J86)=0,"",IF(OR(B86="",C86="",D86="",E86=""),"Faltam dados da fonte",IF(OR(E86="Previsto",E86="Solicitado",E86="Em análise"),"Fonte pendente",IF(OR(COUNT(G86:H86,J86)&lt;&gt;3,I86=""),"Faltam montantes ou decisão",IF(OR(G86&lt;0,H86&lt;0,H86&gt;G86,J86&lt;0,J86&gt;G86,AND(E86="Recusado",OR(G86&lt;&gt;0,J86&lt;&gt;0))),"Rever montantes da fonte",IF(ABS(L86)&gt;0.01,"Rever distribuição da fonte",IF(COUNTIFS(Documentos!$A$7:$A$306,I86,Documentos!$E$7:$E$306,"&lt;&gt;")&lt;&gt;1,"Falta documento da fonte","OK")))))))</f>
        <v/>
      </c>
    </row>
    <row r="87" spans="1:13" ht="34.950000000000003" customHeight="1">
      <c r="A87" s="8" t="s">
        <v>879</v>
      </c>
      <c r="B87" s="7"/>
      <c r="C87" s="7"/>
      <c r="D87" s="7"/>
      <c r="E87" s="7"/>
      <c r="F87" s="12"/>
      <c r="G87" s="12"/>
      <c r="H87" s="12"/>
      <c r="I87" s="7"/>
      <c r="J87" s="12"/>
      <c r="K87" s="37" t="str">
        <f>IF(B87="","",SUMIF(Coberturas!$B$7:$B$306,A87,Coberturas!$E$7:$E$306))</f>
        <v/>
      </c>
      <c r="L87" s="16" t="str">
        <f t="shared" si="1"/>
        <v/>
      </c>
      <c r="M87" s="35" t="str">
        <f>IF(COUNTA(B87:J87)=0,"",IF(OR(B87="",C87="",D87="",E87=""),"Faltam dados da fonte",IF(OR(E87="Previsto",E87="Solicitado",E87="Em análise"),"Fonte pendente",IF(OR(COUNT(G87:H87,J87)&lt;&gt;3,I87=""),"Faltam montantes ou decisão",IF(OR(G87&lt;0,H87&lt;0,H87&gt;G87,J87&lt;0,J87&gt;G87,AND(E87="Recusado",OR(G87&lt;&gt;0,J87&lt;&gt;0))),"Rever montantes da fonte",IF(ABS(L87)&gt;0.01,"Rever distribuição da fonte",IF(COUNTIFS(Documentos!$A$7:$A$306,I87,Documentos!$E$7:$E$306,"&lt;&gt;")&lt;&gt;1,"Falta documento da fonte","OK")))))))</f>
        <v/>
      </c>
    </row>
    <row r="88" spans="1:13" ht="34.950000000000003" customHeight="1">
      <c r="A88" s="8" t="s">
        <v>880</v>
      </c>
      <c r="B88" s="7"/>
      <c r="C88" s="7"/>
      <c r="D88" s="7"/>
      <c r="E88" s="7"/>
      <c r="F88" s="12"/>
      <c r="G88" s="12"/>
      <c r="H88" s="12"/>
      <c r="I88" s="7"/>
      <c r="J88" s="12"/>
      <c r="K88" s="37" t="str">
        <f>IF(B88="","",SUMIF(Coberturas!$B$7:$B$306,A88,Coberturas!$E$7:$E$306))</f>
        <v/>
      </c>
      <c r="L88" s="16" t="str">
        <f t="shared" si="1"/>
        <v/>
      </c>
      <c r="M88" s="35" t="str">
        <f>IF(COUNTA(B88:J88)=0,"",IF(OR(B88="",C88="",D88="",E88=""),"Faltam dados da fonte",IF(OR(E88="Previsto",E88="Solicitado",E88="Em análise"),"Fonte pendente",IF(OR(COUNT(G88:H88,J88)&lt;&gt;3,I88=""),"Faltam montantes ou decisão",IF(OR(G88&lt;0,H88&lt;0,H88&gt;G88,J88&lt;0,J88&gt;G88,AND(E88="Recusado",OR(G88&lt;&gt;0,J88&lt;&gt;0))),"Rever montantes da fonte",IF(ABS(L88)&gt;0.01,"Rever distribuição da fonte",IF(COUNTIFS(Documentos!$A$7:$A$306,I88,Documentos!$E$7:$E$306,"&lt;&gt;")&lt;&gt;1,"Falta documento da fonte","OK")))))))</f>
        <v/>
      </c>
    </row>
    <row r="89" spans="1:13" ht="34.950000000000003" customHeight="1">
      <c r="A89" s="8" t="s">
        <v>881</v>
      </c>
      <c r="B89" s="7"/>
      <c r="C89" s="7"/>
      <c r="D89" s="7"/>
      <c r="E89" s="7"/>
      <c r="F89" s="12"/>
      <c r="G89" s="12"/>
      <c r="H89" s="12"/>
      <c r="I89" s="7"/>
      <c r="J89" s="12"/>
      <c r="K89" s="37" t="str">
        <f>IF(B89="","",SUMIF(Coberturas!$B$7:$B$306,A89,Coberturas!$E$7:$E$306))</f>
        <v/>
      </c>
      <c r="L89" s="16" t="str">
        <f t="shared" si="1"/>
        <v/>
      </c>
      <c r="M89" s="35" t="str">
        <f>IF(COUNTA(B89:J89)=0,"",IF(OR(B89="",C89="",D89="",E89=""),"Faltam dados da fonte",IF(OR(E89="Previsto",E89="Solicitado",E89="Em análise"),"Fonte pendente",IF(OR(COUNT(G89:H89,J89)&lt;&gt;3,I89=""),"Faltam montantes ou decisão",IF(OR(G89&lt;0,H89&lt;0,H89&gt;G89,J89&lt;0,J89&gt;G89,AND(E89="Recusado",OR(G89&lt;&gt;0,J89&lt;&gt;0))),"Rever montantes da fonte",IF(ABS(L89)&gt;0.01,"Rever distribuição da fonte",IF(COUNTIFS(Documentos!$A$7:$A$306,I89,Documentos!$E$7:$E$306,"&lt;&gt;")&lt;&gt;1,"Falta documento da fonte","OK")))))))</f>
        <v/>
      </c>
    </row>
    <row r="90" spans="1:13" ht="34.950000000000003" customHeight="1">
      <c r="A90" s="8" t="s">
        <v>882</v>
      </c>
      <c r="B90" s="7"/>
      <c r="C90" s="7"/>
      <c r="D90" s="7"/>
      <c r="E90" s="7"/>
      <c r="F90" s="12"/>
      <c r="G90" s="12"/>
      <c r="H90" s="12"/>
      <c r="I90" s="7"/>
      <c r="J90" s="12"/>
      <c r="K90" s="37" t="str">
        <f>IF(B90="","",SUMIF(Coberturas!$B$7:$B$306,A90,Coberturas!$E$7:$E$306))</f>
        <v/>
      </c>
      <c r="L90" s="16" t="str">
        <f t="shared" si="1"/>
        <v/>
      </c>
      <c r="M90" s="35" t="str">
        <f>IF(COUNTA(B90:J90)=0,"",IF(OR(B90="",C90="",D90="",E90=""),"Faltam dados da fonte",IF(OR(E90="Previsto",E90="Solicitado",E90="Em análise"),"Fonte pendente",IF(OR(COUNT(G90:H90,J90)&lt;&gt;3,I90=""),"Faltam montantes ou decisão",IF(OR(G90&lt;0,H90&lt;0,H90&gt;G90,J90&lt;0,J90&gt;G90,AND(E90="Recusado",OR(G90&lt;&gt;0,J90&lt;&gt;0))),"Rever montantes da fonte",IF(ABS(L90)&gt;0.01,"Rever distribuição da fonte",IF(COUNTIFS(Documentos!$A$7:$A$306,I90,Documentos!$E$7:$E$306,"&lt;&gt;")&lt;&gt;1,"Falta documento da fonte","OK")))))))</f>
        <v/>
      </c>
    </row>
    <row r="91" spans="1:13" ht="34.950000000000003" customHeight="1">
      <c r="A91" s="8" t="s">
        <v>883</v>
      </c>
      <c r="B91" s="7"/>
      <c r="C91" s="7"/>
      <c r="D91" s="7"/>
      <c r="E91" s="7"/>
      <c r="F91" s="12"/>
      <c r="G91" s="12"/>
      <c r="H91" s="12"/>
      <c r="I91" s="7"/>
      <c r="J91" s="12"/>
      <c r="K91" s="37" t="str">
        <f>IF(B91="","",SUMIF(Coberturas!$B$7:$B$306,A91,Coberturas!$E$7:$E$306))</f>
        <v/>
      </c>
      <c r="L91" s="16" t="str">
        <f t="shared" si="1"/>
        <v/>
      </c>
      <c r="M91" s="35" t="str">
        <f>IF(COUNTA(B91:J91)=0,"",IF(OR(B91="",C91="",D91="",E91=""),"Faltam dados da fonte",IF(OR(E91="Previsto",E91="Solicitado",E91="Em análise"),"Fonte pendente",IF(OR(COUNT(G91:H91,J91)&lt;&gt;3,I91=""),"Faltam montantes ou decisão",IF(OR(G91&lt;0,H91&lt;0,H91&gt;G91,J91&lt;0,J91&gt;G91,AND(E91="Recusado",OR(G91&lt;&gt;0,J91&lt;&gt;0))),"Rever montantes da fonte",IF(ABS(L91)&gt;0.01,"Rever distribuição da fonte",IF(COUNTIFS(Documentos!$A$7:$A$306,I91,Documentos!$E$7:$E$306,"&lt;&gt;")&lt;&gt;1,"Falta documento da fonte","OK")))))))</f>
        <v/>
      </c>
    </row>
    <row r="92" spans="1:13" ht="34.950000000000003" customHeight="1">
      <c r="A92" s="8" t="s">
        <v>884</v>
      </c>
      <c r="B92" s="7"/>
      <c r="C92" s="7"/>
      <c r="D92" s="7"/>
      <c r="E92" s="7"/>
      <c r="F92" s="12"/>
      <c r="G92" s="12"/>
      <c r="H92" s="12"/>
      <c r="I92" s="7"/>
      <c r="J92" s="12"/>
      <c r="K92" s="37" t="str">
        <f>IF(B92="","",SUMIF(Coberturas!$B$7:$B$306,A92,Coberturas!$E$7:$E$306))</f>
        <v/>
      </c>
      <c r="L92" s="16" t="str">
        <f t="shared" si="1"/>
        <v/>
      </c>
      <c r="M92" s="35" t="str">
        <f>IF(COUNTA(B92:J92)=0,"",IF(OR(B92="",C92="",D92="",E92=""),"Faltam dados da fonte",IF(OR(E92="Previsto",E92="Solicitado",E92="Em análise"),"Fonte pendente",IF(OR(COUNT(G92:H92,J92)&lt;&gt;3,I92=""),"Faltam montantes ou decisão",IF(OR(G92&lt;0,H92&lt;0,H92&gt;G92,J92&lt;0,J92&gt;G92,AND(E92="Recusado",OR(G92&lt;&gt;0,J92&lt;&gt;0))),"Rever montantes da fonte",IF(ABS(L92)&gt;0.01,"Rever distribuição da fonte",IF(COUNTIFS(Documentos!$A$7:$A$306,I92,Documentos!$E$7:$E$306,"&lt;&gt;")&lt;&gt;1,"Falta documento da fonte","OK")))))))</f>
        <v/>
      </c>
    </row>
    <row r="93" spans="1:13" ht="34.950000000000003" customHeight="1">
      <c r="A93" s="8" t="s">
        <v>885</v>
      </c>
      <c r="B93" s="7"/>
      <c r="C93" s="7"/>
      <c r="D93" s="7"/>
      <c r="E93" s="7"/>
      <c r="F93" s="12"/>
      <c r="G93" s="12"/>
      <c r="H93" s="12"/>
      <c r="I93" s="7"/>
      <c r="J93" s="12"/>
      <c r="K93" s="37" t="str">
        <f>IF(B93="","",SUMIF(Coberturas!$B$7:$B$306,A93,Coberturas!$E$7:$E$306))</f>
        <v/>
      </c>
      <c r="L93" s="16" t="str">
        <f t="shared" si="1"/>
        <v/>
      </c>
      <c r="M93" s="35" t="str">
        <f>IF(COUNTA(B93:J93)=0,"",IF(OR(B93="",C93="",D93="",E93=""),"Faltam dados da fonte",IF(OR(E93="Previsto",E93="Solicitado",E93="Em análise"),"Fonte pendente",IF(OR(COUNT(G93:H93,J93)&lt;&gt;3,I93=""),"Faltam montantes ou decisão",IF(OR(G93&lt;0,H93&lt;0,H93&gt;G93,J93&lt;0,J93&gt;G93,AND(E93="Recusado",OR(G93&lt;&gt;0,J93&lt;&gt;0))),"Rever montantes da fonte",IF(ABS(L93)&gt;0.01,"Rever distribuição da fonte",IF(COUNTIFS(Documentos!$A$7:$A$306,I93,Documentos!$E$7:$E$306,"&lt;&gt;")&lt;&gt;1,"Falta documento da fonte","OK")))))))</f>
        <v/>
      </c>
    </row>
    <row r="94" spans="1:13" ht="34.950000000000003" customHeight="1">
      <c r="A94" s="8" t="s">
        <v>886</v>
      </c>
      <c r="B94" s="7"/>
      <c r="C94" s="7"/>
      <c r="D94" s="7"/>
      <c r="E94" s="7"/>
      <c r="F94" s="12"/>
      <c r="G94" s="12"/>
      <c r="H94" s="12"/>
      <c r="I94" s="7"/>
      <c r="J94" s="12"/>
      <c r="K94" s="37" t="str">
        <f>IF(B94="","",SUMIF(Coberturas!$B$7:$B$306,A94,Coberturas!$E$7:$E$306))</f>
        <v/>
      </c>
      <c r="L94" s="16" t="str">
        <f t="shared" si="1"/>
        <v/>
      </c>
      <c r="M94" s="35" t="str">
        <f>IF(COUNTA(B94:J94)=0,"",IF(OR(B94="",C94="",D94="",E94=""),"Faltam dados da fonte",IF(OR(E94="Previsto",E94="Solicitado",E94="Em análise"),"Fonte pendente",IF(OR(COUNT(G94:H94,J94)&lt;&gt;3,I94=""),"Faltam montantes ou decisão",IF(OR(G94&lt;0,H94&lt;0,H94&gt;G94,J94&lt;0,J94&gt;G94,AND(E94="Recusado",OR(G94&lt;&gt;0,J94&lt;&gt;0))),"Rever montantes da fonte",IF(ABS(L94)&gt;0.01,"Rever distribuição da fonte",IF(COUNTIFS(Documentos!$A$7:$A$306,I94,Documentos!$E$7:$E$306,"&lt;&gt;")&lt;&gt;1,"Falta documento da fonte","OK")))))))</f>
        <v/>
      </c>
    </row>
    <row r="95" spans="1:13" ht="34.950000000000003" customHeight="1">
      <c r="A95" s="8" t="s">
        <v>887</v>
      </c>
      <c r="B95" s="7"/>
      <c r="C95" s="7"/>
      <c r="D95" s="7"/>
      <c r="E95" s="7"/>
      <c r="F95" s="12"/>
      <c r="G95" s="12"/>
      <c r="H95" s="12"/>
      <c r="I95" s="7"/>
      <c r="J95" s="12"/>
      <c r="K95" s="37" t="str">
        <f>IF(B95="","",SUMIF(Coberturas!$B$7:$B$306,A95,Coberturas!$E$7:$E$306))</f>
        <v/>
      </c>
      <c r="L95" s="16" t="str">
        <f t="shared" si="1"/>
        <v/>
      </c>
      <c r="M95" s="35" t="str">
        <f>IF(COUNTA(B95:J95)=0,"",IF(OR(B95="",C95="",D95="",E95=""),"Faltam dados da fonte",IF(OR(E95="Previsto",E95="Solicitado",E95="Em análise"),"Fonte pendente",IF(OR(COUNT(G95:H95,J95)&lt;&gt;3,I95=""),"Faltam montantes ou decisão",IF(OR(G95&lt;0,H95&lt;0,H95&gt;G95,J95&lt;0,J95&gt;G95,AND(E95="Recusado",OR(G95&lt;&gt;0,J95&lt;&gt;0))),"Rever montantes da fonte",IF(ABS(L95)&gt;0.01,"Rever distribuição da fonte",IF(COUNTIFS(Documentos!$A$7:$A$306,I95,Documentos!$E$7:$E$306,"&lt;&gt;")&lt;&gt;1,"Falta documento da fonte","OK")))))))</f>
        <v/>
      </c>
    </row>
    <row r="96" spans="1:13" ht="34.950000000000003" customHeight="1">
      <c r="A96" s="8" t="s">
        <v>888</v>
      </c>
      <c r="B96" s="7"/>
      <c r="C96" s="7"/>
      <c r="D96" s="7"/>
      <c r="E96" s="7"/>
      <c r="F96" s="12"/>
      <c r="G96" s="12"/>
      <c r="H96" s="12"/>
      <c r="I96" s="7"/>
      <c r="J96" s="12"/>
      <c r="K96" s="37" t="str">
        <f>IF(B96="","",SUMIF(Coberturas!$B$7:$B$306,A96,Coberturas!$E$7:$E$306))</f>
        <v/>
      </c>
      <c r="L96" s="16" t="str">
        <f t="shared" si="1"/>
        <v/>
      </c>
      <c r="M96" s="35" t="str">
        <f>IF(COUNTA(B96:J96)=0,"",IF(OR(B96="",C96="",D96="",E96=""),"Faltam dados da fonte",IF(OR(E96="Previsto",E96="Solicitado",E96="Em análise"),"Fonte pendente",IF(OR(COUNT(G96:H96,J96)&lt;&gt;3,I96=""),"Faltam montantes ou decisão",IF(OR(G96&lt;0,H96&lt;0,H96&gt;G96,J96&lt;0,J96&gt;G96,AND(E96="Recusado",OR(G96&lt;&gt;0,J96&lt;&gt;0))),"Rever montantes da fonte",IF(ABS(L96)&gt;0.01,"Rever distribuição da fonte",IF(COUNTIFS(Documentos!$A$7:$A$306,I96,Documentos!$E$7:$E$306,"&lt;&gt;")&lt;&gt;1,"Falta documento da fonte","OK")))))))</f>
        <v/>
      </c>
    </row>
    <row r="97" spans="1:13" ht="34.950000000000003" customHeight="1">
      <c r="A97" s="8" t="s">
        <v>889</v>
      </c>
      <c r="B97" s="7"/>
      <c r="C97" s="7"/>
      <c r="D97" s="7"/>
      <c r="E97" s="7"/>
      <c r="F97" s="12"/>
      <c r="G97" s="12"/>
      <c r="H97" s="12"/>
      <c r="I97" s="7"/>
      <c r="J97" s="12"/>
      <c r="K97" s="37" t="str">
        <f>IF(B97="","",SUMIF(Coberturas!$B$7:$B$306,A97,Coberturas!$E$7:$E$306))</f>
        <v/>
      </c>
      <c r="L97" s="16" t="str">
        <f t="shared" si="1"/>
        <v/>
      </c>
      <c r="M97" s="35" t="str">
        <f>IF(COUNTA(B97:J97)=0,"",IF(OR(B97="",C97="",D97="",E97=""),"Faltam dados da fonte",IF(OR(E97="Previsto",E97="Solicitado",E97="Em análise"),"Fonte pendente",IF(OR(COUNT(G97:H97,J97)&lt;&gt;3,I97=""),"Faltam montantes ou decisão",IF(OR(G97&lt;0,H97&lt;0,H97&gt;G97,J97&lt;0,J97&gt;G97,AND(E97="Recusado",OR(G97&lt;&gt;0,J97&lt;&gt;0))),"Rever montantes da fonte",IF(ABS(L97)&gt;0.01,"Rever distribuição da fonte",IF(COUNTIFS(Documentos!$A$7:$A$306,I97,Documentos!$E$7:$E$306,"&lt;&gt;")&lt;&gt;1,"Falta documento da fonte","OK")))))))</f>
        <v/>
      </c>
    </row>
    <row r="98" spans="1:13" ht="34.950000000000003" customHeight="1">
      <c r="A98" s="8" t="s">
        <v>890</v>
      </c>
      <c r="B98" s="7"/>
      <c r="C98" s="7"/>
      <c r="D98" s="7"/>
      <c r="E98" s="7"/>
      <c r="F98" s="12"/>
      <c r="G98" s="12"/>
      <c r="H98" s="12"/>
      <c r="I98" s="7"/>
      <c r="J98" s="12"/>
      <c r="K98" s="37" t="str">
        <f>IF(B98="","",SUMIF(Coberturas!$B$7:$B$306,A98,Coberturas!$E$7:$E$306))</f>
        <v/>
      </c>
      <c r="L98" s="16" t="str">
        <f t="shared" si="1"/>
        <v/>
      </c>
      <c r="M98" s="35" t="str">
        <f>IF(COUNTA(B98:J98)=0,"",IF(OR(B98="",C98="",D98="",E98=""),"Faltam dados da fonte",IF(OR(E98="Previsto",E98="Solicitado",E98="Em análise"),"Fonte pendente",IF(OR(COUNT(G98:H98,J98)&lt;&gt;3,I98=""),"Faltam montantes ou decisão",IF(OR(G98&lt;0,H98&lt;0,H98&gt;G98,J98&lt;0,J98&gt;G98,AND(E98="Recusado",OR(G98&lt;&gt;0,J98&lt;&gt;0))),"Rever montantes da fonte",IF(ABS(L98)&gt;0.01,"Rever distribuição da fonte",IF(COUNTIFS(Documentos!$A$7:$A$306,I98,Documentos!$E$7:$E$306,"&lt;&gt;")&lt;&gt;1,"Falta documento da fonte","OK")))))))</f>
        <v/>
      </c>
    </row>
    <row r="99" spans="1:13" ht="34.950000000000003" customHeight="1">
      <c r="A99" s="8" t="s">
        <v>891</v>
      </c>
      <c r="B99" s="7"/>
      <c r="C99" s="7"/>
      <c r="D99" s="7"/>
      <c r="E99" s="7"/>
      <c r="F99" s="12"/>
      <c r="G99" s="12"/>
      <c r="H99" s="12"/>
      <c r="I99" s="7"/>
      <c r="J99" s="12"/>
      <c r="K99" s="37" t="str">
        <f>IF(B99="","",SUMIF(Coberturas!$B$7:$B$306,A99,Coberturas!$E$7:$E$306))</f>
        <v/>
      </c>
      <c r="L99" s="16" t="str">
        <f t="shared" si="1"/>
        <v/>
      </c>
      <c r="M99" s="35" t="str">
        <f>IF(COUNTA(B99:J99)=0,"",IF(OR(B99="",C99="",D99="",E99=""),"Faltam dados da fonte",IF(OR(E99="Previsto",E99="Solicitado",E99="Em análise"),"Fonte pendente",IF(OR(COUNT(G99:H99,J99)&lt;&gt;3,I99=""),"Faltam montantes ou decisão",IF(OR(G99&lt;0,H99&lt;0,H99&gt;G99,J99&lt;0,J99&gt;G99,AND(E99="Recusado",OR(G99&lt;&gt;0,J99&lt;&gt;0))),"Rever montantes da fonte",IF(ABS(L99)&gt;0.01,"Rever distribuição da fonte",IF(COUNTIFS(Documentos!$A$7:$A$306,I99,Documentos!$E$7:$E$306,"&lt;&gt;")&lt;&gt;1,"Falta documento da fonte","OK")))))))</f>
        <v/>
      </c>
    </row>
    <row r="100" spans="1:13" ht="34.950000000000003" customHeight="1">
      <c r="A100" s="8" t="s">
        <v>892</v>
      </c>
      <c r="B100" s="7"/>
      <c r="C100" s="7"/>
      <c r="D100" s="7"/>
      <c r="E100" s="7"/>
      <c r="F100" s="12"/>
      <c r="G100" s="12"/>
      <c r="H100" s="12"/>
      <c r="I100" s="7"/>
      <c r="J100" s="12"/>
      <c r="K100" s="37" t="str">
        <f>IF(B100="","",SUMIF(Coberturas!$B$7:$B$306,A100,Coberturas!$E$7:$E$306))</f>
        <v/>
      </c>
      <c r="L100" s="16" t="str">
        <f t="shared" si="1"/>
        <v/>
      </c>
      <c r="M100" s="35" t="str">
        <f>IF(COUNTA(B100:J100)=0,"",IF(OR(B100="",C100="",D100="",E100=""),"Faltam dados da fonte",IF(OR(E100="Previsto",E100="Solicitado",E100="Em análise"),"Fonte pendente",IF(OR(COUNT(G100:H100,J100)&lt;&gt;3,I100=""),"Faltam montantes ou decisão",IF(OR(G100&lt;0,H100&lt;0,H100&gt;G100,J100&lt;0,J100&gt;G100,AND(E100="Recusado",OR(G100&lt;&gt;0,J100&lt;&gt;0))),"Rever montantes da fonte",IF(ABS(L100)&gt;0.01,"Rever distribuição da fonte",IF(COUNTIFS(Documentos!$A$7:$A$306,I100,Documentos!$E$7:$E$306,"&lt;&gt;")&lt;&gt;1,"Falta documento da fonte","OK")))))))</f>
        <v/>
      </c>
    </row>
    <row r="101" spans="1:13" ht="34.950000000000003" customHeight="1">
      <c r="A101" s="8" t="s">
        <v>893</v>
      </c>
      <c r="B101" s="7"/>
      <c r="C101" s="7"/>
      <c r="D101" s="7"/>
      <c r="E101" s="7"/>
      <c r="F101" s="12"/>
      <c r="G101" s="12"/>
      <c r="H101" s="12"/>
      <c r="I101" s="7"/>
      <c r="J101" s="12"/>
      <c r="K101" s="37" t="str">
        <f>IF(B101="","",SUMIF(Coberturas!$B$7:$B$306,A101,Coberturas!$E$7:$E$306))</f>
        <v/>
      </c>
      <c r="L101" s="16" t="str">
        <f t="shared" ref="L101:L106" si="2">IF(B101="","",IF(ISNUMBER(J101),J101-K101,"Por apurar"))</f>
        <v/>
      </c>
      <c r="M101" s="35" t="str">
        <f>IF(COUNTA(B101:J101)=0,"",IF(OR(B101="",C101="",D101="",E101=""),"Faltam dados da fonte",IF(OR(E101="Previsto",E101="Solicitado",E101="Em análise"),"Fonte pendente",IF(OR(COUNT(G101:H101,J101)&lt;&gt;3,I101=""),"Faltam montantes ou decisão",IF(OR(G101&lt;0,H101&lt;0,H101&gt;G101,J101&lt;0,J101&gt;G101,AND(E101="Recusado",OR(G101&lt;&gt;0,J101&lt;&gt;0))),"Rever montantes da fonte",IF(ABS(L101)&gt;0.01,"Rever distribuição da fonte",IF(COUNTIFS(Documentos!$A$7:$A$306,I101,Documentos!$E$7:$E$306,"&lt;&gt;")&lt;&gt;1,"Falta documento da fonte","OK")))))))</f>
        <v/>
      </c>
    </row>
    <row r="102" spans="1:13" ht="34.950000000000003" customHeight="1">
      <c r="A102" s="8" t="s">
        <v>894</v>
      </c>
      <c r="B102" s="7"/>
      <c r="C102" s="7"/>
      <c r="D102" s="7"/>
      <c r="E102" s="7"/>
      <c r="F102" s="12"/>
      <c r="G102" s="12"/>
      <c r="H102" s="12"/>
      <c r="I102" s="7"/>
      <c r="J102" s="12"/>
      <c r="K102" s="37" t="str">
        <f>IF(B102="","",SUMIF(Coberturas!$B$7:$B$306,A102,Coberturas!$E$7:$E$306))</f>
        <v/>
      </c>
      <c r="L102" s="16" t="str">
        <f t="shared" si="2"/>
        <v/>
      </c>
      <c r="M102" s="35" t="str">
        <f>IF(COUNTA(B102:J102)=0,"",IF(OR(B102="",C102="",D102="",E102=""),"Faltam dados da fonte",IF(OR(E102="Previsto",E102="Solicitado",E102="Em análise"),"Fonte pendente",IF(OR(COUNT(G102:H102,J102)&lt;&gt;3,I102=""),"Faltam montantes ou decisão",IF(OR(G102&lt;0,H102&lt;0,H102&gt;G102,J102&lt;0,J102&gt;G102,AND(E102="Recusado",OR(G102&lt;&gt;0,J102&lt;&gt;0))),"Rever montantes da fonte",IF(ABS(L102)&gt;0.01,"Rever distribuição da fonte",IF(COUNTIFS(Documentos!$A$7:$A$306,I102,Documentos!$E$7:$E$306,"&lt;&gt;")&lt;&gt;1,"Falta documento da fonte","OK")))))))</f>
        <v/>
      </c>
    </row>
    <row r="103" spans="1:13" ht="34.950000000000003" customHeight="1">
      <c r="A103" s="8" t="s">
        <v>895</v>
      </c>
      <c r="B103" s="7"/>
      <c r="C103" s="7"/>
      <c r="D103" s="7"/>
      <c r="E103" s="7"/>
      <c r="F103" s="12"/>
      <c r="G103" s="12"/>
      <c r="H103" s="12"/>
      <c r="I103" s="7"/>
      <c r="J103" s="12"/>
      <c r="K103" s="37" t="str">
        <f>IF(B103="","",SUMIF(Coberturas!$B$7:$B$306,A103,Coberturas!$E$7:$E$306))</f>
        <v/>
      </c>
      <c r="L103" s="16" t="str">
        <f t="shared" si="2"/>
        <v/>
      </c>
      <c r="M103" s="35" t="str">
        <f>IF(COUNTA(B103:J103)=0,"",IF(OR(B103="",C103="",D103="",E103=""),"Faltam dados da fonte",IF(OR(E103="Previsto",E103="Solicitado",E103="Em análise"),"Fonte pendente",IF(OR(COUNT(G103:H103,J103)&lt;&gt;3,I103=""),"Faltam montantes ou decisão",IF(OR(G103&lt;0,H103&lt;0,H103&gt;G103,J103&lt;0,J103&gt;G103,AND(E103="Recusado",OR(G103&lt;&gt;0,J103&lt;&gt;0))),"Rever montantes da fonte",IF(ABS(L103)&gt;0.01,"Rever distribuição da fonte",IF(COUNTIFS(Documentos!$A$7:$A$306,I103,Documentos!$E$7:$E$306,"&lt;&gt;")&lt;&gt;1,"Falta documento da fonte","OK")))))))</f>
        <v/>
      </c>
    </row>
    <row r="104" spans="1:13" ht="34.950000000000003" customHeight="1">
      <c r="A104" s="8" t="s">
        <v>896</v>
      </c>
      <c r="B104" s="7"/>
      <c r="C104" s="7"/>
      <c r="D104" s="7"/>
      <c r="E104" s="7"/>
      <c r="F104" s="12"/>
      <c r="G104" s="12"/>
      <c r="H104" s="12"/>
      <c r="I104" s="7"/>
      <c r="J104" s="12"/>
      <c r="K104" s="37" t="str">
        <f>IF(B104="","",SUMIF(Coberturas!$B$7:$B$306,A104,Coberturas!$E$7:$E$306))</f>
        <v/>
      </c>
      <c r="L104" s="16" t="str">
        <f t="shared" si="2"/>
        <v/>
      </c>
      <c r="M104" s="35" t="str">
        <f>IF(COUNTA(B104:J104)=0,"",IF(OR(B104="",C104="",D104="",E104=""),"Faltam dados da fonte",IF(OR(E104="Previsto",E104="Solicitado",E104="Em análise"),"Fonte pendente",IF(OR(COUNT(G104:H104,J104)&lt;&gt;3,I104=""),"Faltam montantes ou decisão",IF(OR(G104&lt;0,H104&lt;0,H104&gt;G104,J104&lt;0,J104&gt;G104,AND(E104="Recusado",OR(G104&lt;&gt;0,J104&lt;&gt;0))),"Rever montantes da fonte",IF(ABS(L104)&gt;0.01,"Rever distribuição da fonte",IF(COUNTIFS(Documentos!$A$7:$A$306,I104,Documentos!$E$7:$E$306,"&lt;&gt;")&lt;&gt;1,"Falta documento da fonte","OK")))))))</f>
        <v/>
      </c>
    </row>
    <row r="105" spans="1:13" ht="34.950000000000003" customHeight="1">
      <c r="A105" s="8" t="s">
        <v>897</v>
      </c>
      <c r="B105" s="7"/>
      <c r="C105" s="7"/>
      <c r="D105" s="7"/>
      <c r="E105" s="7"/>
      <c r="F105" s="12"/>
      <c r="G105" s="12"/>
      <c r="H105" s="12"/>
      <c r="I105" s="7"/>
      <c r="J105" s="12"/>
      <c r="K105" s="37" t="str">
        <f>IF(B105="","",SUMIF(Coberturas!$B$7:$B$306,A105,Coberturas!$E$7:$E$306))</f>
        <v/>
      </c>
      <c r="L105" s="16" t="str">
        <f t="shared" si="2"/>
        <v/>
      </c>
      <c r="M105" s="35" t="str">
        <f>IF(COUNTA(B105:J105)=0,"",IF(OR(B105="",C105="",D105="",E105=""),"Faltam dados da fonte",IF(OR(E105="Previsto",E105="Solicitado",E105="Em análise"),"Fonte pendente",IF(OR(COUNT(G105:H105,J105)&lt;&gt;3,I105=""),"Faltam montantes ou decisão",IF(OR(G105&lt;0,H105&lt;0,H105&gt;G105,J105&lt;0,J105&gt;G105,AND(E105="Recusado",OR(G105&lt;&gt;0,J105&lt;&gt;0))),"Rever montantes da fonte",IF(ABS(L105)&gt;0.01,"Rever distribuição da fonte",IF(COUNTIFS(Documentos!$A$7:$A$306,I105,Documentos!$E$7:$E$306,"&lt;&gt;")&lt;&gt;1,"Falta documento da fonte","OK")))))))</f>
        <v/>
      </c>
    </row>
    <row r="106" spans="1:13" ht="34.950000000000003" customHeight="1">
      <c r="A106" s="8" t="s">
        <v>898</v>
      </c>
      <c r="B106" s="7"/>
      <c r="C106" s="7"/>
      <c r="D106" s="7"/>
      <c r="E106" s="7"/>
      <c r="F106" s="12"/>
      <c r="G106" s="12"/>
      <c r="H106" s="12"/>
      <c r="I106" s="7"/>
      <c r="J106" s="12"/>
      <c r="K106" s="37" t="str">
        <f>IF(B106="","",SUMIF(Coberturas!$B$7:$B$306,A106,Coberturas!$E$7:$E$306))</f>
        <v/>
      </c>
      <c r="L106" s="16" t="str">
        <f t="shared" si="2"/>
        <v/>
      </c>
      <c r="M106" s="35" t="str">
        <f>IF(COUNTA(B106:J106)=0,"",IF(OR(B106="",C106="",D106="",E106=""),"Faltam dados da fonte",IF(OR(E106="Previsto",E106="Solicitado",E106="Em análise"),"Fonte pendente",IF(OR(COUNT(G106:H106,J106)&lt;&gt;3,I106=""),"Faltam montantes ou decisão",IF(OR(G106&lt;0,H106&lt;0,H106&gt;G106,J106&lt;0,J106&gt;G106,AND(E106="Recusado",OR(G106&lt;&gt;0,J106&lt;&gt;0))),"Rever montantes da fonte",IF(ABS(L106)&gt;0.01,"Rever distribuição da fonte",IF(COUNTIFS(Documentos!$A$7:$A$306,I106,Documentos!$E$7:$E$306,"&lt;&gt;")&lt;&gt;1,"Falta documento da fonte","OK")))))))</f>
        <v/>
      </c>
    </row>
  </sheetData>
  <conditionalFormatting sqref="M7:M106">
    <cfRule type="containsText" dxfId="50" priority="1" operator="containsText" text="Falta"/>
    <cfRule type="containsText" dxfId="49" priority="2" operator="containsText" text="Rever"/>
    <cfRule type="containsText" dxfId="48" priority="3" operator="containsText" text="Por apurar"/>
    <cfRule type="containsText" dxfId="47" priority="4" operator="containsText" text="Por esclarecer"/>
    <cfRule type="containsText" dxfId="46" priority="5" operator="containsText" text="pendente"/>
  </conditionalFormatting>
  <dataValidations count="4">
    <dataValidation type="list" showErrorMessage="1" errorTitle="Valor inválido" error="Escolha uma opção da lista ou introduza um valor dentro dos limites indicados." sqref="B7:B106">
      <formula1>"Seguro,Fundo Ambiental,Financimento BEI,Outro apoio público,Outro apoio não reembolsável"</formula1>
    </dataValidation>
    <dataValidation type="list" showErrorMessage="1" errorTitle="Valor inválido" error="Escolha uma opção da lista ou introduza um valor dentro dos limites indicados." sqref="E7:E106">
      <formula1>"Previsto,Solicitado,Em análise,Reconhecido / aprovado,Recebido,Recusado"</formula1>
    </dataValidation>
    <dataValidation type="decimal" showErrorMessage="1" errorTitle="Valor inválido" error="Escolha uma opção da lista ou introduza um valor dentro dos limites indicados." sqref="F7:H106 J7:J106">
      <formula1>0</formula1>
      <formula2>999999999999</formula2>
    </dataValidation>
    <dataValidation type="list" showErrorMessage="1" errorTitle="Valor inválido" error="Escolha uma opção da lista ou introduza um valor dentro dos limites indicados." sqref="I7:I106">
      <formula1>INDIRECT("'Listas'!$D$7:$D$306")</formula1>
    </dataValidation>
  </dataValidation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6"/>
  <sheetViews>
    <sheetView showGridLines="0" zoomScaleNormal="100" workbookViewId="0">
      <pane xSplit="2" ySplit="6" topLeftCell="C7" activePane="bottomRight" state="frozen"/>
      <selection pane="topRight"/>
      <selection pane="bottomLeft"/>
      <selection pane="bottomRight" activeCell="B7" sqref="B7"/>
    </sheetView>
  </sheetViews>
  <sheetFormatPr defaultRowHeight="13.8"/>
  <cols>
    <col min="1" max="1" width="17" customWidth="1"/>
    <col min="2" max="3" width="18" customWidth="1"/>
    <col min="4" max="4" width="20" customWidth="1"/>
    <col min="5" max="5" width="29" customWidth="1"/>
    <col min="6" max="6" width="30" customWidth="1"/>
    <col min="7" max="7" width="23" customWidth="1"/>
    <col min="8" max="8" width="58" customWidth="1"/>
    <col min="9" max="9" width="48" customWidth="1"/>
  </cols>
  <sheetData>
    <row r="1" spans="1:9" ht="25.05" customHeight="1">
      <c r="A1" s="2"/>
      <c r="B1" s="2"/>
      <c r="C1" s="2"/>
      <c r="D1" s="2"/>
      <c r="E1" s="2"/>
      <c r="F1" s="2"/>
      <c r="G1" s="2"/>
      <c r="H1" s="2"/>
      <c r="I1" s="2"/>
    </row>
    <row r="2" spans="1:9" ht="30" customHeight="1">
      <c r="A2" s="3" t="s">
        <v>332</v>
      </c>
      <c r="B2" s="2"/>
      <c r="C2" s="2"/>
      <c r="D2" s="2"/>
      <c r="E2" s="2"/>
      <c r="F2" s="2"/>
      <c r="G2" s="2"/>
      <c r="H2" s="2"/>
      <c r="I2" s="2"/>
    </row>
    <row r="3" spans="1:9" ht="25.05" customHeight="1">
      <c r="A3" s="4" t="s">
        <v>333</v>
      </c>
      <c r="B3" s="2"/>
      <c r="C3" s="2"/>
      <c r="D3" s="2"/>
      <c r="E3" s="2"/>
      <c r="F3" s="2"/>
      <c r="G3" s="2"/>
      <c r="H3" s="2"/>
      <c r="I3" s="2"/>
    </row>
    <row r="4" spans="1:9" ht="25.05" customHeight="1">
      <c r="A4" s="2" t="s">
        <v>2</v>
      </c>
      <c r="B4" s="2"/>
      <c r="C4" s="2"/>
      <c r="D4" s="2"/>
      <c r="E4" s="2"/>
      <c r="F4" s="2"/>
      <c r="G4" s="2"/>
      <c r="H4" s="2"/>
      <c r="I4" s="2"/>
    </row>
    <row r="5" spans="1:9" ht="25.05" customHeight="1">
      <c r="A5" s="2"/>
      <c r="B5" s="2"/>
      <c r="C5" s="2"/>
      <c r="D5" s="2"/>
      <c r="E5" s="2"/>
      <c r="F5" s="2"/>
      <c r="G5" s="2"/>
      <c r="H5" s="2"/>
      <c r="I5" s="2"/>
    </row>
    <row r="6" spans="1:9" ht="58.05" customHeight="1">
      <c r="A6" s="6" t="s">
        <v>334</v>
      </c>
      <c r="B6" s="6" t="s">
        <v>289</v>
      </c>
      <c r="C6" s="6" t="s">
        <v>169</v>
      </c>
      <c r="D6" s="6" t="s">
        <v>3</v>
      </c>
      <c r="E6" s="6" t="s">
        <v>335</v>
      </c>
      <c r="F6" s="6" t="s">
        <v>336</v>
      </c>
      <c r="G6" s="6" t="s">
        <v>337</v>
      </c>
      <c r="H6" s="6" t="s">
        <v>338</v>
      </c>
      <c r="I6" s="6" t="s">
        <v>339</v>
      </c>
    </row>
    <row r="7" spans="1:9" ht="34.950000000000003" customHeight="1">
      <c r="A7" s="8" t="s">
        <v>340</v>
      </c>
      <c r="B7" s="7"/>
      <c r="C7" s="7"/>
      <c r="D7" s="8" t="str">
        <f>IF(C7="","",IF(COUNTIF(Orcamento!$A$7:$A$106,C7)&lt;&gt;1,"Rever ID",IF(INDEX(Orcamento!$B$7:$B$106,MATCH(C7,Orcamento!$A$7:$A$106,0))="","Rever artigo sem intervenção",INDEX(Orcamento!$B$7:$B$106,MATCH(C7,Orcamento!$A$7:$A$106,0)))))</f>
        <v/>
      </c>
      <c r="E7" s="12"/>
      <c r="F7" s="12"/>
      <c r="G7" s="7"/>
      <c r="H7" s="7"/>
      <c r="I7" s="35" t="str">
        <f>IF(COUNTA(B7:C7,E7:H7)=0,"",IF(OR(COUNTIFS(Fontes!$A$7:$A$106,B7,Fontes!$B$7:$B$106,"&lt;&gt;")&lt;&gt;1,COUNTIFS(Orcamento!$A$7:$A$306,C7,Orcamento!$B$7:$B$306,"&lt;&gt;")&lt;&gt;1),"Rever fonte ou artigo",IF(OR(G7&lt;&gt;"Confirmada",COUNT(E7:F7)&lt;&gt;2),"Cobertura por apurar",IF(COUNTIFS($B$7:$B$310,B7,$C$7:$C$310,C7)&gt;1,"Rever par fonte/artigo duplicado",IF(INDEX(Orcamento!$T$7:$T$306,MATCH(C7,Orcamento!$A$7:$A$306,0))&lt;&gt;"OK","Rever orçamento associado",IF(OR(E7&lt;0,F7&lt;0,F7&gt;E7,SUMIF($C$7:$C$310,C7,$E$7:$E$310)&gt;INDEX(Orcamento!$K$7:$K$306,MATCH(C7,Orcamento!$A$7:$A$306,0))-INDEX(Orcamento!$L$7:$L$306,MATCH(C7,Orcamento!$A$7:$A$306,0)),SUMIF($C$7:$C$310,C7,$F$7:$F$310)&gt;INDEX(Orcamento!$S$7:$S$306,MATCH(C7,Orcamento!$A$7:$A$306,0)),SUMIF($C$7:$C$310,C7,$E$7:$E$310)-SUMIF($C$7:$C$310,C7,$F$7:$F$310)&gt;INDEX(Orcamento!$K$7:$K$306,MATCH(C7,Orcamento!$A$7:$A$306,0))-INDEX(Orcamento!$L$7:$L$306,MATCH(C7,Orcamento!$A$7:$A$306,0))-INDEX(Orcamento!$S$7:$S$306,MATCH(C7,Orcamento!$A$7:$A$306,0))),"Rever sobreposição ou limites",IF(H7="","Falta fundamento","OK")))))))</f>
        <v/>
      </c>
    </row>
    <row r="8" spans="1:9" ht="34.950000000000003" customHeight="1">
      <c r="A8" s="8" t="s">
        <v>341</v>
      </c>
      <c r="B8" s="7"/>
      <c r="C8" s="7"/>
      <c r="D8" s="8" t="str">
        <f>IF(C8="","",IF(COUNTIF(Orcamento!$A$7:$A$106,C8)&lt;&gt;1,"Rever ID",IF(INDEX(Orcamento!$B$7:$B$106,MATCH(C8,Orcamento!$A$7:$A$106,0))="","Rever artigo sem intervenção",INDEX(Orcamento!$B$7:$B$106,MATCH(C8,Orcamento!$A$7:$A$106,0)))))</f>
        <v/>
      </c>
      <c r="E8" s="12"/>
      <c r="F8" s="12"/>
      <c r="G8" s="7"/>
      <c r="H8" s="7"/>
      <c r="I8" s="35" t="str">
        <f>IF(COUNTA(B8:C8,E8:H8)=0,"",IF(OR(COUNTIFS(Fontes!$A$7:$A$106,B8,Fontes!$B$7:$B$106,"&lt;&gt;")&lt;&gt;1,COUNTIFS(Orcamento!$A$7:$A$306,C8,Orcamento!$B$7:$B$306,"&lt;&gt;")&lt;&gt;1),"Rever fonte ou artigo",IF(OR(G8&lt;&gt;"Confirmada",COUNT(E8:F8)&lt;&gt;2),"Cobertura por apurar",IF(COUNTIFS($B$7:$B$310,B8,$C$7:$C$310,C8)&gt;1,"Rever par fonte/artigo duplicado",IF(INDEX(Orcamento!$T$7:$T$306,MATCH(C8,Orcamento!$A$7:$A$306,0))&lt;&gt;"OK","Rever orçamento associado",IF(OR(E8&lt;0,F8&lt;0,F8&gt;E8,SUMIF($C$7:$C$310,C8,$E$7:$E$310)&gt;INDEX(Orcamento!$K$7:$K$306,MATCH(C8,Orcamento!$A$7:$A$306,0))-INDEX(Orcamento!$L$7:$L$306,MATCH(C8,Orcamento!$A$7:$A$306,0)),SUMIF($C$7:$C$310,C8,$F$7:$F$310)&gt;INDEX(Orcamento!$S$7:$S$306,MATCH(C8,Orcamento!$A$7:$A$306,0)),SUMIF($C$7:$C$310,C8,$E$7:$E$310)-SUMIF($C$7:$C$310,C8,$F$7:$F$310)&gt;INDEX(Orcamento!$K$7:$K$306,MATCH(C8,Orcamento!$A$7:$A$306,0))-INDEX(Orcamento!$L$7:$L$306,MATCH(C8,Orcamento!$A$7:$A$306,0))-INDEX(Orcamento!$S$7:$S$306,MATCH(C8,Orcamento!$A$7:$A$306,0))),"Rever sobreposição ou limites",IF(H8="","Falta fundamento","OK")))))))</f>
        <v/>
      </c>
    </row>
    <row r="9" spans="1:9" ht="34.950000000000003" customHeight="1">
      <c r="A9" s="8" t="s">
        <v>342</v>
      </c>
      <c r="B9" s="7"/>
      <c r="C9" s="7"/>
      <c r="D9" s="8" t="str">
        <f>IF(C9="","",IF(COUNTIF(Orcamento!$A$7:$A$106,C9)&lt;&gt;1,"Rever ID",IF(INDEX(Orcamento!$B$7:$B$106,MATCH(C9,Orcamento!$A$7:$A$106,0))="","Rever artigo sem intervenção",INDEX(Orcamento!$B$7:$B$106,MATCH(C9,Orcamento!$A$7:$A$106,0)))))</f>
        <v/>
      </c>
      <c r="E9" s="12"/>
      <c r="F9" s="12"/>
      <c r="G9" s="7"/>
      <c r="H9" s="7"/>
      <c r="I9" s="35" t="str">
        <f>IF(COUNTA(B9:C9,E9:H9)=0,"",IF(OR(COUNTIFS(Fontes!$A$7:$A$106,B9,Fontes!$B$7:$B$106,"&lt;&gt;")&lt;&gt;1,COUNTIFS(Orcamento!$A$7:$A$306,C9,Orcamento!$B$7:$B$306,"&lt;&gt;")&lt;&gt;1),"Rever fonte ou artigo",IF(OR(G9&lt;&gt;"Confirmada",COUNT(E9:F9)&lt;&gt;2),"Cobertura por apurar",IF(COUNTIFS($B$7:$B$310,B9,$C$7:$C$310,C9)&gt;1,"Rever par fonte/artigo duplicado",IF(INDEX(Orcamento!$T$7:$T$306,MATCH(C9,Orcamento!$A$7:$A$306,0))&lt;&gt;"OK","Rever orçamento associado",IF(OR(E9&lt;0,F9&lt;0,F9&gt;E9,SUMIF($C$7:$C$310,C9,$E$7:$E$310)&gt;INDEX(Orcamento!$K$7:$K$306,MATCH(C9,Orcamento!$A$7:$A$306,0))-INDEX(Orcamento!$L$7:$L$306,MATCH(C9,Orcamento!$A$7:$A$306,0)),SUMIF($C$7:$C$310,C9,$F$7:$F$310)&gt;INDEX(Orcamento!$S$7:$S$306,MATCH(C9,Orcamento!$A$7:$A$306,0)),SUMIF($C$7:$C$310,C9,$E$7:$E$310)-SUMIF($C$7:$C$310,C9,$F$7:$F$310)&gt;INDEX(Orcamento!$K$7:$K$306,MATCH(C9,Orcamento!$A$7:$A$306,0))-INDEX(Orcamento!$L$7:$L$306,MATCH(C9,Orcamento!$A$7:$A$306,0))-INDEX(Orcamento!$S$7:$S$306,MATCH(C9,Orcamento!$A$7:$A$306,0))),"Rever sobreposição ou limites",IF(H9="","Falta fundamento","OK")))))))</f>
        <v/>
      </c>
    </row>
    <row r="10" spans="1:9" ht="34.950000000000003" customHeight="1">
      <c r="A10" s="8" t="s">
        <v>343</v>
      </c>
      <c r="B10" s="7"/>
      <c r="C10" s="7"/>
      <c r="D10" s="8" t="str">
        <f>IF(C10="","",IF(COUNTIF(Orcamento!$A$7:$A$106,C10)&lt;&gt;1,"Rever ID",IF(INDEX(Orcamento!$B$7:$B$106,MATCH(C10,Orcamento!$A$7:$A$106,0))="","Rever artigo sem intervenção",INDEX(Orcamento!$B$7:$B$106,MATCH(C10,Orcamento!$A$7:$A$106,0)))))</f>
        <v/>
      </c>
      <c r="E10" s="12"/>
      <c r="F10" s="12"/>
      <c r="G10" s="7"/>
      <c r="H10" s="7"/>
      <c r="I10" s="35" t="str">
        <f>IF(COUNTA(B10:C10,E10:H10)=0,"",IF(OR(COUNTIFS(Fontes!$A$7:$A$106,B10,Fontes!$B$7:$B$106,"&lt;&gt;")&lt;&gt;1,COUNTIFS(Orcamento!$A$7:$A$306,C10,Orcamento!$B$7:$B$306,"&lt;&gt;")&lt;&gt;1),"Rever fonte ou artigo",IF(OR(G10&lt;&gt;"Confirmada",COUNT(E10:F10)&lt;&gt;2),"Cobertura por apurar",IF(COUNTIFS($B$7:$B$310,B10,$C$7:$C$310,C10)&gt;1,"Rever par fonte/artigo duplicado",IF(INDEX(Orcamento!$T$7:$T$306,MATCH(C10,Orcamento!$A$7:$A$306,0))&lt;&gt;"OK","Rever orçamento associado",IF(OR(E10&lt;0,F10&lt;0,F10&gt;E10,SUMIF($C$7:$C$310,C10,$E$7:$E$310)&gt;INDEX(Orcamento!$K$7:$K$306,MATCH(C10,Orcamento!$A$7:$A$306,0))-INDEX(Orcamento!$L$7:$L$306,MATCH(C10,Orcamento!$A$7:$A$306,0)),SUMIF($C$7:$C$310,C10,$F$7:$F$310)&gt;INDEX(Orcamento!$S$7:$S$306,MATCH(C10,Orcamento!$A$7:$A$306,0)),SUMIF($C$7:$C$310,C10,$E$7:$E$310)-SUMIF($C$7:$C$310,C10,$F$7:$F$310)&gt;INDEX(Orcamento!$K$7:$K$306,MATCH(C10,Orcamento!$A$7:$A$306,0))-INDEX(Orcamento!$L$7:$L$306,MATCH(C10,Orcamento!$A$7:$A$306,0))-INDEX(Orcamento!$S$7:$S$306,MATCH(C10,Orcamento!$A$7:$A$306,0))),"Rever sobreposição ou limites",IF(H10="","Falta fundamento","OK")))))))</f>
        <v/>
      </c>
    </row>
    <row r="11" spans="1:9" ht="34.950000000000003" customHeight="1">
      <c r="A11" s="8" t="s">
        <v>344</v>
      </c>
      <c r="B11" s="7"/>
      <c r="C11" s="7"/>
      <c r="D11" s="8" t="str">
        <f>IF(C11="","",IF(COUNTIF(Orcamento!$A$7:$A$106,C11)&lt;&gt;1,"Rever ID",IF(INDEX(Orcamento!$B$7:$B$106,MATCH(C11,Orcamento!$A$7:$A$106,0))="","Rever artigo sem intervenção",INDEX(Orcamento!$B$7:$B$106,MATCH(C11,Orcamento!$A$7:$A$106,0)))))</f>
        <v/>
      </c>
      <c r="E11" s="12"/>
      <c r="F11" s="12"/>
      <c r="G11" s="7"/>
      <c r="H11" s="7"/>
      <c r="I11" s="35" t="str">
        <f>IF(COUNTA(B11:C11,E11:H11)=0,"",IF(OR(COUNTIFS(Fontes!$A$7:$A$106,B11,Fontes!$B$7:$B$106,"&lt;&gt;")&lt;&gt;1,COUNTIFS(Orcamento!$A$7:$A$306,C11,Orcamento!$B$7:$B$306,"&lt;&gt;")&lt;&gt;1),"Rever fonte ou artigo",IF(OR(G11&lt;&gt;"Confirmada",COUNT(E11:F11)&lt;&gt;2),"Cobertura por apurar",IF(COUNTIFS($B$7:$B$310,B11,$C$7:$C$310,C11)&gt;1,"Rever par fonte/artigo duplicado",IF(INDEX(Orcamento!$T$7:$T$306,MATCH(C11,Orcamento!$A$7:$A$306,0))&lt;&gt;"OK","Rever orçamento associado",IF(OR(E11&lt;0,F11&lt;0,F11&gt;E11,SUMIF($C$7:$C$310,C11,$E$7:$E$310)&gt;INDEX(Orcamento!$K$7:$K$306,MATCH(C11,Orcamento!$A$7:$A$306,0))-INDEX(Orcamento!$L$7:$L$306,MATCH(C11,Orcamento!$A$7:$A$306,0)),SUMIF($C$7:$C$310,C11,$F$7:$F$310)&gt;INDEX(Orcamento!$S$7:$S$306,MATCH(C11,Orcamento!$A$7:$A$306,0)),SUMIF($C$7:$C$310,C11,$E$7:$E$310)-SUMIF($C$7:$C$310,C11,$F$7:$F$310)&gt;INDEX(Orcamento!$K$7:$K$306,MATCH(C11,Orcamento!$A$7:$A$306,0))-INDEX(Orcamento!$L$7:$L$306,MATCH(C11,Orcamento!$A$7:$A$306,0))-INDEX(Orcamento!$S$7:$S$306,MATCH(C11,Orcamento!$A$7:$A$306,0))),"Rever sobreposição ou limites",IF(H11="","Falta fundamento","OK")))))))</f>
        <v/>
      </c>
    </row>
    <row r="12" spans="1:9" ht="34.950000000000003" customHeight="1">
      <c r="A12" s="8" t="s">
        <v>345</v>
      </c>
      <c r="B12" s="7"/>
      <c r="C12" s="7"/>
      <c r="D12" s="8" t="str">
        <f>IF(C12="","",IF(COUNTIF(Orcamento!$A$7:$A$106,C12)&lt;&gt;1,"Rever ID",IF(INDEX(Orcamento!$B$7:$B$106,MATCH(C12,Orcamento!$A$7:$A$106,0))="","Rever artigo sem intervenção",INDEX(Orcamento!$B$7:$B$106,MATCH(C12,Orcamento!$A$7:$A$106,0)))))</f>
        <v/>
      </c>
      <c r="E12" s="12"/>
      <c r="F12" s="12"/>
      <c r="G12" s="7"/>
      <c r="H12" s="7"/>
      <c r="I12" s="35" t="str">
        <f>IF(COUNTA(B12:C12,E12:H12)=0,"",IF(OR(COUNTIFS(Fontes!$A$7:$A$106,B12,Fontes!$B$7:$B$106,"&lt;&gt;")&lt;&gt;1,COUNTIFS(Orcamento!$A$7:$A$306,C12,Orcamento!$B$7:$B$306,"&lt;&gt;")&lt;&gt;1),"Rever fonte ou artigo",IF(OR(G12&lt;&gt;"Confirmada",COUNT(E12:F12)&lt;&gt;2),"Cobertura por apurar",IF(COUNTIFS($B$7:$B$310,B12,$C$7:$C$310,C12)&gt;1,"Rever par fonte/artigo duplicado",IF(INDEX(Orcamento!$T$7:$T$306,MATCH(C12,Orcamento!$A$7:$A$306,0))&lt;&gt;"OK","Rever orçamento associado",IF(OR(E12&lt;0,F12&lt;0,F12&gt;E12,SUMIF($C$7:$C$310,C12,$E$7:$E$310)&gt;INDEX(Orcamento!$K$7:$K$306,MATCH(C12,Orcamento!$A$7:$A$306,0))-INDEX(Orcamento!$L$7:$L$306,MATCH(C12,Orcamento!$A$7:$A$306,0)),SUMIF($C$7:$C$310,C12,$F$7:$F$310)&gt;INDEX(Orcamento!$S$7:$S$306,MATCH(C12,Orcamento!$A$7:$A$306,0)),SUMIF($C$7:$C$310,C12,$E$7:$E$310)-SUMIF($C$7:$C$310,C12,$F$7:$F$310)&gt;INDEX(Orcamento!$K$7:$K$306,MATCH(C12,Orcamento!$A$7:$A$306,0))-INDEX(Orcamento!$L$7:$L$306,MATCH(C12,Orcamento!$A$7:$A$306,0))-INDEX(Orcamento!$S$7:$S$306,MATCH(C12,Orcamento!$A$7:$A$306,0))),"Rever sobreposição ou limites",IF(H12="","Falta fundamento","OK")))))))</f>
        <v/>
      </c>
    </row>
    <row r="13" spans="1:9" ht="34.950000000000003" customHeight="1">
      <c r="A13" s="8" t="s">
        <v>346</v>
      </c>
      <c r="B13" s="7"/>
      <c r="C13" s="7"/>
      <c r="D13" s="8" t="str">
        <f>IF(C13="","",IF(COUNTIF(Orcamento!$A$7:$A$106,C13)&lt;&gt;1,"Rever ID",IF(INDEX(Orcamento!$B$7:$B$106,MATCH(C13,Orcamento!$A$7:$A$106,0))="","Rever artigo sem intervenção",INDEX(Orcamento!$B$7:$B$106,MATCH(C13,Orcamento!$A$7:$A$106,0)))))</f>
        <v/>
      </c>
      <c r="E13" s="12"/>
      <c r="F13" s="12"/>
      <c r="G13" s="7"/>
      <c r="H13" s="7"/>
      <c r="I13" s="35" t="str">
        <f>IF(COUNTA(B13:C13,E13:H13)=0,"",IF(OR(COUNTIFS(Fontes!$A$7:$A$106,B13,Fontes!$B$7:$B$106,"&lt;&gt;")&lt;&gt;1,COUNTIFS(Orcamento!$A$7:$A$306,C13,Orcamento!$B$7:$B$306,"&lt;&gt;")&lt;&gt;1),"Rever fonte ou artigo",IF(OR(G13&lt;&gt;"Confirmada",COUNT(E13:F13)&lt;&gt;2),"Cobertura por apurar",IF(COUNTIFS($B$7:$B$310,B13,$C$7:$C$310,C13)&gt;1,"Rever par fonte/artigo duplicado",IF(INDEX(Orcamento!$T$7:$T$306,MATCH(C13,Orcamento!$A$7:$A$306,0))&lt;&gt;"OK","Rever orçamento associado",IF(OR(E13&lt;0,F13&lt;0,F13&gt;E13,SUMIF($C$7:$C$310,C13,$E$7:$E$310)&gt;INDEX(Orcamento!$K$7:$K$306,MATCH(C13,Orcamento!$A$7:$A$306,0))-INDEX(Orcamento!$L$7:$L$306,MATCH(C13,Orcamento!$A$7:$A$306,0)),SUMIF($C$7:$C$310,C13,$F$7:$F$310)&gt;INDEX(Orcamento!$S$7:$S$306,MATCH(C13,Orcamento!$A$7:$A$306,0)),SUMIF($C$7:$C$310,C13,$E$7:$E$310)-SUMIF($C$7:$C$310,C13,$F$7:$F$310)&gt;INDEX(Orcamento!$K$7:$K$306,MATCH(C13,Orcamento!$A$7:$A$306,0))-INDEX(Orcamento!$L$7:$L$306,MATCH(C13,Orcamento!$A$7:$A$306,0))-INDEX(Orcamento!$S$7:$S$306,MATCH(C13,Orcamento!$A$7:$A$306,0))),"Rever sobreposição ou limites",IF(H13="","Falta fundamento","OK")))))))</f>
        <v/>
      </c>
    </row>
    <row r="14" spans="1:9" ht="34.950000000000003" customHeight="1">
      <c r="A14" s="8" t="s">
        <v>347</v>
      </c>
      <c r="B14" s="7"/>
      <c r="C14" s="7"/>
      <c r="D14" s="8" t="str">
        <f>IF(C14="","",IF(COUNTIF(Orcamento!$A$7:$A$106,C14)&lt;&gt;1,"Rever ID",IF(INDEX(Orcamento!$B$7:$B$106,MATCH(C14,Orcamento!$A$7:$A$106,0))="","Rever artigo sem intervenção",INDEX(Orcamento!$B$7:$B$106,MATCH(C14,Orcamento!$A$7:$A$106,0)))))</f>
        <v/>
      </c>
      <c r="E14" s="12"/>
      <c r="F14" s="12"/>
      <c r="G14" s="7"/>
      <c r="H14" s="7"/>
      <c r="I14" s="35" t="str">
        <f>IF(COUNTA(B14:C14,E14:H14)=0,"",IF(OR(COUNTIFS(Fontes!$A$7:$A$106,B14,Fontes!$B$7:$B$106,"&lt;&gt;")&lt;&gt;1,COUNTIFS(Orcamento!$A$7:$A$306,C14,Orcamento!$B$7:$B$306,"&lt;&gt;")&lt;&gt;1),"Rever fonte ou artigo",IF(OR(G14&lt;&gt;"Confirmada",COUNT(E14:F14)&lt;&gt;2),"Cobertura por apurar",IF(COUNTIFS($B$7:$B$310,B14,$C$7:$C$310,C14)&gt;1,"Rever par fonte/artigo duplicado",IF(INDEX(Orcamento!$T$7:$T$306,MATCH(C14,Orcamento!$A$7:$A$306,0))&lt;&gt;"OK","Rever orçamento associado",IF(OR(E14&lt;0,F14&lt;0,F14&gt;E14,SUMIF($C$7:$C$310,C14,$E$7:$E$310)&gt;INDEX(Orcamento!$K$7:$K$306,MATCH(C14,Orcamento!$A$7:$A$306,0))-INDEX(Orcamento!$L$7:$L$306,MATCH(C14,Orcamento!$A$7:$A$306,0)),SUMIF($C$7:$C$310,C14,$F$7:$F$310)&gt;INDEX(Orcamento!$S$7:$S$306,MATCH(C14,Orcamento!$A$7:$A$306,0)),SUMIF($C$7:$C$310,C14,$E$7:$E$310)-SUMIF($C$7:$C$310,C14,$F$7:$F$310)&gt;INDEX(Orcamento!$K$7:$K$306,MATCH(C14,Orcamento!$A$7:$A$306,0))-INDEX(Orcamento!$L$7:$L$306,MATCH(C14,Orcamento!$A$7:$A$306,0))-INDEX(Orcamento!$S$7:$S$306,MATCH(C14,Orcamento!$A$7:$A$306,0))),"Rever sobreposição ou limites",IF(H14="","Falta fundamento","OK")))))))</f>
        <v/>
      </c>
    </row>
    <row r="15" spans="1:9" ht="34.950000000000003" customHeight="1">
      <c r="A15" s="8" t="s">
        <v>348</v>
      </c>
      <c r="B15" s="7"/>
      <c r="C15" s="7"/>
      <c r="D15" s="8" t="str">
        <f>IF(C15="","",IF(COUNTIF(Orcamento!$A$7:$A$106,C15)&lt;&gt;1,"Rever ID",IF(INDEX(Orcamento!$B$7:$B$106,MATCH(C15,Orcamento!$A$7:$A$106,0))="","Rever artigo sem intervenção",INDEX(Orcamento!$B$7:$B$106,MATCH(C15,Orcamento!$A$7:$A$106,0)))))</f>
        <v/>
      </c>
      <c r="E15" s="12"/>
      <c r="F15" s="12"/>
      <c r="G15" s="7"/>
      <c r="H15" s="7"/>
      <c r="I15" s="35" t="str">
        <f>IF(COUNTA(B15:C15,E15:H15)=0,"",IF(OR(COUNTIFS(Fontes!$A$7:$A$106,B15,Fontes!$B$7:$B$106,"&lt;&gt;")&lt;&gt;1,COUNTIFS(Orcamento!$A$7:$A$306,C15,Orcamento!$B$7:$B$306,"&lt;&gt;")&lt;&gt;1),"Rever fonte ou artigo",IF(OR(G15&lt;&gt;"Confirmada",COUNT(E15:F15)&lt;&gt;2),"Cobertura por apurar",IF(COUNTIFS($B$7:$B$310,B15,$C$7:$C$310,C15)&gt;1,"Rever par fonte/artigo duplicado",IF(INDEX(Orcamento!$T$7:$T$306,MATCH(C15,Orcamento!$A$7:$A$306,0))&lt;&gt;"OK","Rever orçamento associado",IF(OR(E15&lt;0,F15&lt;0,F15&gt;E15,SUMIF($C$7:$C$310,C15,$E$7:$E$310)&gt;INDEX(Orcamento!$K$7:$K$306,MATCH(C15,Orcamento!$A$7:$A$306,0))-INDEX(Orcamento!$L$7:$L$306,MATCH(C15,Orcamento!$A$7:$A$306,0)),SUMIF($C$7:$C$310,C15,$F$7:$F$310)&gt;INDEX(Orcamento!$S$7:$S$306,MATCH(C15,Orcamento!$A$7:$A$306,0)),SUMIF($C$7:$C$310,C15,$E$7:$E$310)-SUMIF($C$7:$C$310,C15,$F$7:$F$310)&gt;INDEX(Orcamento!$K$7:$K$306,MATCH(C15,Orcamento!$A$7:$A$306,0))-INDEX(Orcamento!$L$7:$L$306,MATCH(C15,Orcamento!$A$7:$A$306,0))-INDEX(Orcamento!$S$7:$S$306,MATCH(C15,Orcamento!$A$7:$A$306,0))),"Rever sobreposição ou limites",IF(H15="","Falta fundamento","OK")))))))</f>
        <v/>
      </c>
    </row>
    <row r="16" spans="1:9" ht="34.950000000000003" customHeight="1">
      <c r="A16" s="8" t="s">
        <v>349</v>
      </c>
      <c r="B16" s="7"/>
      <c r="C16" s="7"/>
      <c r="D16" s="8" t="str">
        <f>IF(C16="","",IF(COUNTIF(Orcamento!$A$7:$A$106,C16)&lt;&gt;1,"Rever ID",IF(INDEX(Orcamento!$B$7:$B$106,MATCH(C16,Orcamento!$A$7:$A$106,0))="","Rever artigo sem intervenção",INDEX(Orcamento!$B$7:$B$106,MATCH(C16,Orcamento!$A$7:$A$106,0)))))</f>
        <v/>
      </c>
      <c r="E16" s="12"/>
      <c r="F16" s="12"/>
      <c r="G16" s="7"/>
      <c r="H16" s="7"/>
      <c r="I16" s="35" t="str">
        <f>IF(COUNTA(B16:C16,E16:H16)=0,"",IF(OR(COUNTIFS(Fontes!$A$7:$A$106,B16,Fontes!$B$7:$B$106,"&lt;&gt;")&lt;&gt;1,COUNTIFS(Orcamento!$A$7:$A$306,C16,Orcamento!$B$7:$B$306,"&lt;&gt;")&lt;&gt;1),"Rever fonte ou artigo",IF(OR(G16&lt;&gt;"Confirmada",COUNT(E16:F16)&lt;&gt;2),"Cobertura por apurar",IF(COUNTIFS($B$7:$B$310,B16,$C$7:$C$310,C16)&gt;1,"Rever par fonte/artigo duplicado",IF(INDEX(Orcamento!$T$7:$T$306,MATCH(C16,Orcamento!$A$7:$A$306,0))&lt;&gt;"OK","Rever orçamento associado",IF(OR(E16&lt;0,F16&lt;0,F16&gt;E16,SUMIF($C$7:$C$310,C16,$E$7:$E$310)&gt;INDEX(Orcamento!$K$7:$K$306,MATCH(C16,Orcamento!$A$7:$A$306,0))-INDEX(Orcamento!$L$7:$L$306,MATCH(C16,Orcamento!$A$7:$A$306,0)),SUMIF($C$7:$C$310,C16,$F$7:$F$310)&gt;INDEX(Orcamento!$S$7:$S$306,MATCH(C16,Orcamento!$A$7:$A$306,0)),SUMIF($C$7:$C$310,C16,$E$7:$E$310)-SUMIF($C$7:$C$310,C16,$F$7:$F$310)&gt;INDEX(Orcamento!$K$7:$K$306,MATCH(C16,Orcamento!$A$7:$A$306,0))-INDEX(Orcamento!$L$7:$L$306,MATCH(C16,Orcamento!$A$7:$A$306,0))-INDEX(Orcamento!$S$7:$S$306,MATCH(C16,Orcamento!$A$7:$A$306,0))),"Rever sobreposição ou limites",IF(H16="","Falta fundamento","OK")))))))</f>
        <v/>
      </c>
    </row>
    <row r="17" spans="1:9" ht="34.950000000000003" customHeight="1">
      <c r="A17" s="8" t="s">
        <v>350</v>
      </c>
      <c r="B17" s="7"/>
      <c r="C17" s="7"/>
      <c r="D17" s="8" t="str">
        <f>IF(C17="","",IF(COUNTIF(Orcamento!$A$7:$A$106,C17)&lt;&gt;1,"Rever ID",IF(INDEX(Orcamento!$B$7:$B$106,MATCH(C17,Orcamento!$A$7:$A$106,0))="","Rever artigo sem intervenção",INDEX(Orcamento!$B$7:$B$106,MATCH(C17,Orcamento!$A$7:$A$106,0)))))</f>
        <v/>
      </c>
      <c r="E17" s="12"/>
      <c r="F17" s="12"/>
      <c r="G17" s="7"/>
      <c r="H17" s="7"/>
      <c r="I17" s="35" t="str">
        <f>IF(COUNTA(B17:C17,E17:H17)=0,"",IF(OR(COUNTIFS(Fontes!$A$7:$A$106,B17,Fontes!$B$7:$B$106,"&lt;&gt;")&lt;&gt;1,COUNTIFS(Orcamento!$A$7:$A$306,C17,Orcamento!$B$7:$B$306,"&lt;&gt;")&lt;&gt;1),"Rever fonte ou artigo",IF(OR(G17&lt;&gt;"Confirmada",COUNT(E17:F17)&lt;&gt;2),"Cobertura por apurar",IF(COUNTIFS($B$7:$B$310,B17,$C$7:$C$310,C17)&gt;1,"Rever par fonte/artigo duplicado",IF(INDEX(Orcamento!$T$7:$T$306,MATCH(C17,Orcamento!$A$7:$A$306,0))&lt;&gt;"OK","Rever orçamento associado",IF(OR(E17&lt;0,F17&lt;0,F17&gt;E17,SUMIF($C$7:$C$310,C17,$E$7:$E$310)&gt;INDEX(Orcamento!$K$7:$K$306,MATCH(C17,Orcamento!$A$7:$A$306,0))-INDEX(Orcamento!$L$7:$L$306,MATCH(C17,Orcamento!$A$7:$A$306,0)),SUMIF($C$7:$C$310,C17,$F$7:$F$310)&gt;INDEX(Orcamento!$S$7:$S$306,MATCH(C17,Orcamento!$A$7:$A$306,0)),SUMIF($C$7:$C$310,C17,$E$7:$E$310)-SUMIF($C$7:$C$310,C17,$F$7:$F$310)&gt;INDEX(Orcamento!$K$7:$K$306,MATCH(C17,Orcamento!$A$7:$A$306,0))-INDEX(Orcamento!$L$7:$L$306,MATCH(C17,Orcamento!$A$7:$A$306,0))-INDEX(Orcamento!$S$7:$S$306,MATCH(C17,Orcamento!$A$7:$A$306,0))),"Rever sobreposição ou limites",IF(H17="","Falta fundamento","OK")))))))</f>
        <v/>
      </c>
    </row>
    <row r="18" spans="1:9" ht="34.950000000000003" customHeight="1">
      <c r="A18" s="8" t="s">
        <v>351</v>
      </c>
      <c r="B18" s="7"/>
      <c r="C18" s="7"/>
      <c r="D18" s="8" t="str">
        <f>IF(C18="","",IF(COUNTIF(Orcamento!$A$7:$A$106,C18)&lt;&gt;1,"Rever ID",IF(INDEX(Orcamento!$B$7:$B$106,MATCH(C18,Orcamento!$A$7:$A$106,0))="","Rever artigo sem intervenção",INDEX(Orcamento!$B$7:$B$106,MATCH(C18,Orcamento!$A$7:$A$106,0)))))</f>
        <v/>
      </c>
      <c r="E18" s="12"/>
      <c r="F18" s="12"/>
      <c r="G18" s="7"/>
      <c r="H18" s="7"/>
      <c r="I18" s="35" t="str">
        <f>IF(COUNTA(B18:C18,E18:H18)=0,"",IF(OR(COUNTIFS(Fontes!$A$7:$A$106,B18,Fontes!$B$7:$B$106,"&lt;&gt;")&lt;&gt;1,COUNTIFS(Orcamento!$A$7:$A$306,C18,Orcamento!$B$7:$B$306,"&lt;&gt;")&lt;&gt;1),"Rever fonte ou artigo",IF(OR(G18&lt;&gt;"Confirmada",COUNT(E18:F18)&lt;&gt;2),"Cobertura por apurar",IF(COUNTIFS($B$7:$B$310,B18,$C$7:$C$310,C18)&gt;1,"Rever par fonte/artigo duplicado",IF(INDEX(Orcamento!$T$7:$T$306,MATCH(C18,Orcamento!$A$7:$A$306,0))&lt;&gt;"OK","Rever orçamento associado",IF(OR(E18&lt;0,F18&lt;0,F18&gt;E18,SUMIF($C$7:$C$310,C18,$E$7:$E$310)&gt;INDEX(Orcamento!$K$7:$K$306,MATCH(C18,Orcamento!$A$7:$A$306,0))-INDEX(Orcamento!$L$7:$L$306,MATCH(C18,Orcamento!$A$7:$A$306,0)),SUMIF($C$7:$C$310,C18,$F$7:$F$310)&gt;INDEX(Orcamento!$S$7:$S$306,MATCH(C18,Orcamento!$A$7:$A$306,0)),SUMIF($C$7:$C$310,C18,$E$7:$E$310)-SUMIF($C$7:$C$310,C18,$F$7:$F$310)&gt;INDEX(Orcamento!$K$7:$K$306,MATCH(C18,Orcamento!$A$7:$A$306,0))-INDEX(Orcamento!$L$7:$L$306,MATCH(C18,Orcamento!$A$7:$A$306,0))-INDEX(Orcamento!$S$7:$S$306,MATCH(C18,Orcamento!$A$7:$A$306,0))),"Rever sobreposição ou limites",IF(H18="","Falta fundamento","OK")))))))</f>
        <v/>
      </c>
    </row>
    <row r="19" spans="1:9" ht="34.950000000000003" customHeight="1">
      <c r="A19" s="8" t="s">
        <v>352</v>
      </c>
      <c r="B19" s="7"/>
      <c r="C19" s="7"/>
      <c r="D19" s="8" t="str">
        <f>IF(C19="","",IF(COUNTIF(Orcamento!$A$7:$A$106,C19)&lt;&gt;1,"Rever ID",IF(INDEX(Orcamento!$B$7:$B$106,MATCH(C19,Orcamento!$A$7:$A$106,0))="","Rever artigo sem intervenção",INDEX(Orcamento!$B$7:$B$106,MATCH(C19,Orcamento!$A$7:$A$106,0)))))</f>
        <v/>
      </c>
      <c r="E19" s="12"/>
      <c r="F19" s="12"/>
      <c r="G19" s="7"/>
      <c r="H19" s="7"/>
      <c r="I19" s="35" t="str">
        <f>IF(COUNTA(B19:C19,E19:H19)=0,"",IF(OR(COUNTIFS(Fontes!$A$7:$A$106,B19,Fontes!$B$7:$B$106,"&lt;&gt;")&lt;&gt;1,COUNTIFS(Orcamento!$A$7:$A$306,C19,Orcamento!$B$7:$B$306,"&lt;&gt;")&lt;&gt;1),"Rever fonte ou artigo",IF(OR(G19&lt;&gt;"Confirmada",COUNT(E19:F19)&lt;&gt;2),"Cobertura por apurar",IF(COUNTIFS($B$7:$B$310,B19,$C$7:$C$310,C19)&gt;1,"Rever par fonte/artigo duplicado",IF(INDEX(Orcamento!$T$7:$T$306,MATCH(C19,Orcamento!$A$7:$A$306,0))&lt;&gt;"OK","Rever orçamento associado",IF(OR(E19&lt;0,F19&lt;0,F19&gt;E19,SUMIF($C$7:$C$310,C19,$E$7:$E$310)&gt;INDEX(Orcamento!$K$7:$K$306,MATCH(C19,Orcamento!$A$7:$A$306,0))-INDEX(Orcamento!$L$7:$L$306,MATCH(C19,Orcamento!$A$7:$A$306,0)),SUMIF($C$7:$C$310,C19,$F$7:$F$310)&gt;INDEX(Orcamento!$S$7:$S$306,MATCH(C19,Orcamento!$A$7:$A$306,0)),SUMIF($C$7:$C$310,C19,$E$7:$E$310)-SUMIF($C$7:$C$310,C19,$F$7:$F$310)&gt;INDEX(Orcamento!$K$7:$K$306,MATCH(C19,Orcamento!$A$7:$A$306,0))-INDEX(Orcamento!$L$7:$L$306,MATCH(C19,Orcamento!$A$7:$A$306,0))-INDEX(Orcamento!$S$7:$S$306,MATCH(C19,Orcamento!$A$7:$A$306,0))),"Rever sobreposição ou limites",IF(H19="","Falta fundamento","OK")))))))</f>
        <v/>
      </c>
    </row>
    <row r="20" spans="1:9" ht="34.950000000000003" customHeight="1">
      <c r="A20" s="8" t="s">
        <v>353</v>
      </c>
      <c r="B20" s="7"/>
      <c r="C20" s="7"/>
      <c r="D20" s="8" t="str">
        <f>IF(C20="","",IF(COUNTIF(Orcamento!$A$7:$A$106,C20)&lt;&gt;1,"Rever ID",IF(INDEX(Orcamento!$B$7:$B$106,MATCH(C20,Orcamento!$A$7:$A$106,0))="","Rever artigo sem intervenção",INDEX(Orcamento!$B$7:$B$106,MATCH(C20,Orcamento!$A$7:$A$106,0)))))</f>
        <v/>
      </c>
      <c r="E20" s="12"/>
      <c r="F20" s="12"/>
      <c r="G20" s="7"/>
      <c r="H20" s="7"/>
      <c r="I20" s="35" t="str">
        <f>IF(COUNTA(B20:C20,E20:H20)=0,"",IF(OR(COUNTIFS(Fontes!$A$7:$A$106,B20,Fontes!$B$7:$B$106,"&lt;&gt;")&lt;&gt;1,COUNTIFS(Orcamento!$A$7:$A$306,C20,Orcamento!$B$7:$B$306,"&lt;&gt;")&lt;&gt;1),"Rever fonte ou artigo",IF(OR(G20&lt;&gt;"Confirmada",COUNT(E20:F20)&lt;&gt;2),"Cobertura por apurar",IF(COUNTIFS($B$7:$B$310,B20,$C$7:$C$310,C20)&gt;1,"Rever par fonte/artigo duplicado",IF(INDEX(Orcamento!$T$7:$T$306,MATCH(C20,Orcamento!$A$7:$A$306,0))&lt;&gt;"OK","Rever orçamento associado",IF(OR(E20&lt;0,F20&lt;0,F20&gt;E20,SUMIF($C$7:$C$310,C20,$E$7:$E$310)&gt;INDEX(Orcamento!$K$7:$K$306,MATCH(C20,Orcamento!$A$7:$A$306,0))-INDEX(Orcamento!$L$7:$L$306,MATCH(C20,Orcamento!$A$7:$A$306,0)),SUMIF($C$7:$C$310,C20,$F$7:$F$310)&gt;INDEX(Orcamento!$S$7:$S$306,MATCH(C20,Orcamento!$A$7:$A$306,0)),SUMIF($C$7:$C$310,C20,$E$7:$E$310)-SUMIF($C$7:$C$310,C20,$F$7:$F$310)&gt;INDEX(Orcamento!$K$7:$K$306,MATCH(C20,Orcamento!$A$7:$A$306,0))-INDEX(Orcamento!$L$7:$L$306,MATCH(C20,Orcamento!$A$7:$A$306,0))-INDEX(Orcamento!$S$7:$S$306,MATCH(C20,Orcamento!$A$7:$A$306,0))),"Rever sobreposição ou limites",IF(H20="","Falta fundamento","OK")))))))</f>
        <v/>
      </c>
    </row>
    <row r="21" spans="1:9" ht="34.950000000000003" customHeight="1">
      <c r="A21" s="8" t="s">
        <v>354</v>
      </c>
      <c r="B21" s="7"/>
      <c r="C21" s="7"/>
      <c r="D21" s="8" t="str">
        <f>IF(C21="","",IF(COUNTIF(Orcamento!$A$7:$A$106,C21)&lt;&gt;1,"Rever ID",IF(INDEX(Orcamento!$B$7:$B$106,MATCH(C21,Orcamento!$A$7:$A$106,0))="","Rever artigo sem intervenção",INDEX(Orcamento!$B$7:$B$106,MATCH(C21,Orcamento!$A$7:$A$106,0)))))</f>
        <v/>
      </c>
      <c r="E21" s="12"/>
      <c r="F21" s="12"/>
      <c r="G21" s="7"/>
      <c r="H21" s="7"/>
      <c r="I21" s="35" t="str">
        <f>IF(COUNTA(B21:C21,E21:H21)=0,"",IF(OR(COUNTIFS(Fontes!$A$7:$A$106,B21,Fontes!$B$7:$B$106,"&lt;&gt;")&lt;&gt;1,COUNTIFS(Orcamento!$A$7:$A$306,C21,Orcamento!$B$7:$B$306,"&lt;&gt;")&lt;&gt;1),"Rever fonte ou artigo",IF(OR(G21&lt;&gt;"Confirmada",COUNT(E21:F21)&lt;&gt;2),"Cobertura por apurar",IF(COUNTIFS($B$7:$B$310,B21,$C$7:$C$310,C21)&gt;1,"Rever par fonte/artigo duplicado",IF(INDEX(Orcamento!$T$7:$T$306,MATCH(C21,Orcamento!$A$7:$A$306,0))&lt;&gt;"OK","Rever orçamento associado",IF(OR(E21&lt;0,F21&lt;0,F21&gt;E21,SUMIF($C$7:$C$310,C21,$E$7:$E$310)&gt;INDEX(Orcamento!$K$7:$K$306,MATCH(C21,Orcamento!$A$7:$A$306,0))-INDEX(Orcamento!$L$7:$L$306,MATCH(C21,Orcamento!$A$7:$A$306,0)),SUMIF($C$7:$C$310,C21,$F$7:$F$310)&gt;INDEX(Orcamento!$S$7:$S$306,MATCH(C21,Orcamento!$A$7:$A$306,0)),SUMIF($C$7:$C$310,C21,$E$7:$E$310)-SUMIF($C$7:$C$310,C21,$F$7:$F$310)&gt;INDEX(Orcamento!$K$7:$K$306,MATCH(C21,Orcamento!$A$7:$A$306,0))-INDEX(Orcamento!$L$7:$L$306,MATCH(C21,Orcamento!$A$7:$A$306,0))-INDEX(Orcamento!$S$7:$S$306,MATCH(C21,Orcamento!$A$7:$A$306,0))),"Rever sobreposição ou limites",IF(H21="","Falta fundamento","OK")))))))</f>
        <v/>
      </c>
    </row>
    <row r="22" spans="1:9" ht="34.950000000000003" customHeight="1">
      <c r="A22" s="8" t="s">
        <v>355</v>
      </c>
      <c r="B22" s="7"/>
      <c r="C22" s="7"/>
      <c r="D22" s="8" t="str">
        <f>IF(C22="","",IF(COUNTIF(Orcamento!$A$7:$A$106,C22)&lt;&gt;1,"Rever ID",IF(INDEX(Orcamento!$B$7:$B$106,MATCH(C22,Orcamento!$A$7:$A$106,0))="","Rever artigo sem intervenção",INDEX(Orcamento!$B$7:$B$106,MATCH(C22,Orcamento!$A$7:$A$106,0)))))</f>
        <v/>
      </c>
      <c r="E22" s="12"/>
      <c r="F22" s="12"/>
      <c r="G22" s="7"/>
      <c r="H22" s="7"/>
      <c r="I22" s="35" t="str">
        <f>IF(COUNTA(B22:C22,E22:H22)=0,"",IF(OR(COUNTIFS(Fontes!$A$7:$A$106,B22,Fontes!$B$7:$B$106,"&lt;&gt;")&lt;&gt;1,COUNTIFS(Orcamento!$A$7:$A$306,C22,Orcamento!$B$7:$B$306,"&lt;&gt;")&lt;&gt;1),"Rever fonte ou artigo",IF(OR(G22&lt;&gt;"Confirmada",COUNT(E22:F22)&lt;&gt;2),"Cobertura por apurar",IF(COUNTIFS($B$7:$B$310,B22,$C$7:$C$310,C22)&gt;1,"Rever par fonte/artigo duplicado",IF(INDEX(Orcamento!$T$7:$T$306,MATCH(C22,Orcamento!$A$7:$A$306,0))&lt;&gt;"OK","Rever orçamento associado",IF(OR(E22&lt;0,F22&lt;0,F22&gt;E22,SUMIF($C$7:$C$310,C22,$E$7:$E$310)&gt;INDEX(Orcamento!$K$7:$K$306,MATCH(C22,Orcamento!$A$7:$A$306,0))-INDEX(Orcamento!$L$7:$L$306,MATCH(C22,Orcamento!$A$7:$A$306,0)),SUMIF($C$7:$C$310,C22,$F$7:$F$310)&gt;INDEX(Orcamento!$S$7:$S$306,MATCH(C22,Orcamento!$A$7:$A$306,0)),SUMIF($C$7:$C$310,C22,$E$7:$E$310)-SUMIF($C$7:$C$310,C22,$F$7:$F$310)&gt;INDEX(Orcamento!$K$7:$K$306,MATCH(C22,Orcamento!$A$7:$A$306,0))-INDEX(Orcamento!$L$7:$L$306,MATCH(C22,Orcamento!$A$7:$A$306,0))-INDEX(Orcamento!$S$7:$S$306,MATCH(C22,Orcamento!$A$7:$A$306,0))),"Rever sobreposição ou limites",IF(H22="","Falta fundamento","OK")))))))</f>
        <v/>
      </c>
    </row>
    <row r="23" spans="1:9" ht="34.950000000000003" customHeight="1">
      <c r="A23" s="8" t="s">
        <v>356</v>
      </c>
      <c r="B23" s="7"/>
      <c r="C23" s="7"/>
      <c r="D23" s="8" t="str">
        <f>IF(C23="","",IF(COUNTIF(Orcamento!$A$7:$A$106,C23)&lt;&gt;1,"Rever ID",IF(INDEX(Orcamento!$B$7:$B$106,MATCH(C23,Orcamento!$A$7:$A$106,0))="","Rever artigo sem intervenção",INDEX(Orcamento!$B$7:$B$106,MATCH(C23,Orcamento!$A$7:$A$106,0)))))</f>
        <v/>
      </c>
      <c r="E23" s="12"/>
      <c r="F23" s="12"/>
      <c r="G23" s="7"/>
      <c r="H23" s="7"/>
      <c r="I23" s="35" t="str">
        <f>IF(COUNTA(B23:C23,E23:H23)=0,"",IF(OR(COUNTIFS(Fontes!$A$7:$A$106,B23,Fontes!$B$7:$B$106,"&lt;&gt;")&lt;&gt;1,COUNTIFS(Orcamento!$A$7:$A$306,C23,Orcamento!$B$7:$B$306,"&lt;&gt;")&lt;&gt;1),"Rever fonte ou artigo",IF(OR(G23&lt;&gt;"Confirmada",COUNT(E23:F23)&lt;&gt;2),"Cobertura por apurar",IF(COUNTIFS($B$7:$B$310,B23,$C$7:$C$310,C23)&gt;1,"Rever par fonte/artigo duplicado",IF(INDEX(Orcamento!$T$7:$T$306,MATCH(C23,Orcamento!$A$7:$A$306,0))&lt;&gt;"OK","Rever orçamento associado",IF(OR(E23&lt;0,F23&lt;0,F23&gt;E23,SUMIF($C$7:$C$310,C23,$E$7:$E$310)&gt;INDEX(Orcamento!$K$7:$K$306,MATCH(C23,Orcamento!$A$7:$A$306,0))-INDEX(Orcamento!$L$7:$L$306,MATCH(C23,Orcamento!$A$7:$A$306,0)),SUMIF($C$7:$C$310,C23,$F$7:$F$310)&gt;INDEX(Orcamento!$S$7:$S$306,MATCH(C23,Orcamento!$A$7:$A$306,0)),SUMIF($C$7:$C$310,C23,$E$7:$E$310)-SUMIF($C$7:$C$310,C23,$F$7:$F$310)&gt;INDEX(Orcamento!$K$7:$K$306,MATCH(C23,Orcamento!$A$7:$A$306,0))-INDEX(Orcamento!$L$7:$L$306,MATCH(C23,Orcamento!$A$7:$A$306,0))-INDEX(Orcamento!$S$7:$S$306,MATCH(C23,Orcamento!$A$7:$A$306,0))),"Rever sobreposição ou limites",IF(H23="","Falta fundamento","OK")))))))</f>
        <v/>
      </c>
    </row>
    <row r="24" spans="1:9" ht="34.950000000000003" customHeight="1">
      <c r="A24" s="8" t="s">
        <v>357</v>
      </c>
      <c r="B24" s="7"/>
      <c r="C24" s="7"/>
      <c r="D24" s="8" t="str">
        <f>IF(C24="","",IF(COUNTIF(Orcamento!$A$7:$A$106,C24)&lt;&gt;1,"Rever ID",IF(INDEX(Orcamento!$B$7:$B$106,MATCH(C24,Orcamento!$A$7:$A$106,0))="","Rever artigo sem intervenção",INDEX(Orcamento!$B$7:$B$106,MATCH(C24,Orcamento!$A$7:$A$106,0)))))</f>
        <v/>
      </c>
      <c r="E24" s="12"/>
      <c r="F24" s="12"/>
      <c r="G24" s="7"/>
      <c r="H24" s="7"/>
      <c r="I24" s="35" t="str">
        <f>IF(COUNTA(B24:C24,E24:H24)=0,"",IF(OR(COUNTIFS(Fontes!$A$7:$A$106,B24,Fontes!$B$7:$B$106,"&lt;&gt;")&lt;&gt;1,COUNTIFS(Orcamento!$A$7:$A$306,C24,Orcamento!$B$7:$B$306,"&lt;&gt;")&lt;&gt;1),"Rever fonte ou artigo",IF(OR(G24&lt;&gt;"Confirmada",COUNT(E24:F24)&lt;&gt;2),"Cobertura por apurar",IF(COUNTIFS($B$7:$B$310,B24,$C$7:$C$310,C24)&gt;1,"Rever par fonte/artigo duplicado",IF(INDEX(Orcamento!$T$7:$T$306,MATCH(C24,Orcamento!$A$7:$A$306,0))&lt;&gt;"OK","Rever orçamento associado",IF(OR(E24&lt;0,F24&lt;0,F24&gt;E24,SUMIF($C$7:$C$310,C24,$E$7:$E$310)&gt;INDEX(Orcamento!$K$7:$K$306,MATCH(C24,Orcamento!$A$7:$A$306,0))-INDEX(Orcamento!$L$7:$L$306,MATCH(C24,Orcamento!$A$7:$A$306,0)),SUMIF($C$7:$C$310,C24,$F$7:$F$310)&gt;INDEX(Orcamento!$S$7:$S$306,MATCH(C24,Orcamento!$A$7:$A$306,0)),SUMIF($C$7:$C$310,C24,$E$7:$E$310)-SUMIF($C$7:$C$310,C24,$F$7:$F$310)&gt;INDEX(Orcamento!$K$7:$K$306,MATCH(C24,Orcamento!$A$7:$A$306,0))-INDEX(Orcamento!$L$7:$L$306,MATCH(C24,Orcamento!$A$7:$A$306,0))-INDEX(Orcamento!$S$7:$S$306,MATCH(C24,Orcamento!$A$7:$A$306,0))),"Rever sobreposição ou limites",IF(H24="","Falta fundamento","OK")))))))</f>
        <v/>
      </c>
    </row>
    <row r="25" spans="1:9" ht="34.950000000000003" customHeight="1">
      <c r="A25" s="8" t="s">
        <v>358</v>
      </c>
      <c r="B25" s="7"/>
      <c r="C25" s="7"/>
      <c r="D25" s="8" t="str">
        <f>IF(C25="","",IF(COUNTIF(Orcamento!$A$7:$A$106,C25)&lt;&gt;1,"Rever ID",IF(INDEX(Orcamento!$B$7:$B$106,MATCH(C25,Orcamento!$A$7:$A$106,0))="","Rever artigo sem intervenção",INDEX(Orcamento!$B$7:$B$106,MATCH(C25,Orcamento!$A$7:$A$106,0)))))</f>
        <v/>
      </c>
      <c r="E25" s="12"/>
      <c r="F25" s="12"/>
      <c r="G25" s="7"/>
      <c r="H25" s="7"/>
      <c r="I25" s="35" t="str">
        <f>IF(COUNTA(B25:C25,E25:H25)=0,"",IF(OR(COUNTIFS(Fontes!$A$7:$A$106,B25,Fontes!$B$7:$B$106,"&lt;&gt;")&lt;&gt;1,COUNTIFS(Orcamento!$A$7:$A$306,C25,Orcamento!$B$7:$B$306,"&lt;&gt;")&lt;&gt;1),"Rever fonte ou artigo",IF(OR(G25&lt;&gt;"Confirmada",COUNT(E25:F25)&lt;&gt;2),"Cobertura por apurar",IF(COUNTIFS($B$7:$B$310,B25,$C$7:$C$310,C25)&gt;1,"Rever par fonte/artigo duplicado",IF(INDEX(Orcamento!$T$7:$T$306,MATCH(C25,Orcamento!$A$7:$A$306,0))&lt;&gt;"OK","Rever orçamento associado",IF(OR(E25&lt;0,F25&lt;0,F25&gt;E25,SUMIF($C$7:$C$310,C25,$E$7:$E$310)&gt;INDEX(Orcamento!$K$7:$K$306,MATCH(C25,Orcamento!$A$7:$A$306,0))-INDEX(Orcamento!$L$7:$L$306,MATCH(C25,Orcamento!$A$7:$A$306,0)),SUMIF($C$7:$C$310,C25,$F$7:$F$310)&gt;INDEX(Orcamento!$S$7:$S$306,MATCH(C25,Orcamento!$A$7:$A$306,0)),SUMIF($C$7:$C$310,C25,$E$7:$E$310)-SUMIF($C$7:$C$310,C25,$F$7:$F$310)&gt;INDEX(Orcamento!$K$7:$K$306,MATCH(C25,Orcamento!$A$7:$A$306,0))-INDEX(Orcamento!$L$7:$L$306,MATCH(C25,Orcamento!$A$7:$A$306,0))-INDEX(Orcamento!$S$7:$S$306,MATCH(C25,Orcamento!$A$7:$A$306,0))),"Rever sobreposição ou limites",IF(H25="","Falta fundamento","OK")))))))</f>
        <v/>
      </c>
    </row>
    <row r="26" spans="1:9" ht="34.950000000000003" customHeight="1">
      <c r="A26" s="8" t="s">
        <v>359</v>
      </c>
      <c r="B26" s="7"/>
      <c r="C26" s="7"/>
      <c r="D26" s="8" t="str">
        <f>IF(C26="","",IF(COUNTIF(Orcamento!$A$7:$A$106,C26)&lt;&gt;1,"Rever ID",IF(INDEX(Orcamento!$B$7:$B$106,MATCH(C26,Orcamento!$A$7:$A$106,0))="","Rever artigo sem intervenção",INDEX(Orcamento!$B$7:$B$106,MATCH(C26,Orcamento!$A$7:$A$106,0)))))</f>
        <v/>
      </c>
      <c r="E26" s="12"/>
      <c r="F26" s="12"/>
      <c r="G26" s="7"/>
      <c r="H26" s="7"/>
      <c r="I26" s="35" t="str">
        <f>IF(COUNTA(B26:C26,E26:H26)=0,"",IF(OR(COUNTIFS(Fontes!$A$7:$A$106,B26,Fontes!$B$7:$B$106,"&lt;&gt;")&lt;&gt;1,COUNTIFS(Orcamento!$A$7:$A$306,C26,Orcamento!$B$7:$B$306,"&lt;&gt;")&lt;&gt;1),"Rever fonte ou artigo",IF(OR(G26&lt;&gt;"Confirmada",COUNT(E26:F26)&lt;&gt;2),"Cobertura por apurar",IF(COUNTIFS($B$7:$B$310,B26,$C$7:$C$310,C26)&gt;1,"Rever par fonte/artigo duplicado",IF(INDEX(Orcamento!$T$7:$T$306,MATCH(C26,Orcamento!$A$7:$A$306,0))&lt;&gt;"OK","Rever orçamento associado",IF(OR(E26&lt;0,F26&lt;0,F26&gt;E26,SUMIF($C$7:$C$310,C26,$E$7:$E$310)&gt;INDEX(Orcamento!$K$7:$K$306,MATCH(C26,Orcamento!$A$7:$A$306,0))-INDEX(Orcamento!$L$7:$L$306,MATCH(C26,Orcamento!$A$7:$A$306,0)),SUMIF($C$7:$C$310,C26,$F$7:$F$310)&gt;INDEX(Orcamento!$S$7:$S$306,MATCH(C26,Orcamento!$A$7:$A$306,0)),SUMIF($C$7:$C$310,C26,$E$7:$E$310)-SUMIF($C$7:$C$310,C26,$F$7:$F$310)&gt;INDEX(Orcamento!$K$7:$K$306,MATCH(C26,Orcamento!$A$7:$A$306,0))-INDEX(Orcamento!$L$7:$L$306,MATCH(C26,Orcamento!$A$7:$A$306,0))-INDEX(Orcamento!$S$7:$S$306,MATCH(C26,Orcamento!$A$7:$A$306,0))),"Rever sobreposição ou limites",IF(H26="","Falta fundamento","OK")))))))</f>
        <v/>
      </c>
    </row>
    <row r="27" spans="1:9" ht="34.950000000000003" customHeight="1">
      <c r="A27" s="8" t="s">
        <v>360</v>
      </c>
      <c r="B27" s="7"/>
      <c r="C27" s="7"/>
      <c r="D27" s="8" t="str">
        <f>IF(C27="","",IF(COUNTIF(Orcamento!$A$7:$A$106,C27)&lt;&gt;1,"Rever ID",IF(INDEX(Orcamento!$B$7:$B$106,MATCH(C27,Orcamento!$A$7:$A$106,0))="","Rever artigo sem intervenção",INDEX(Orcamento!$B$7:$B$106,MATCH(C27,Orcamento!$A$7:$A$106,0)))))</f>
        <v/>
      </c>
      <c r="E27" s="12"/>
      <c r="F27" s="12"/>
      <c r="G27" s="7"/>
      <c r="H27" s="7"/>
      <c r="I27" s="35" t="str">
        <f>IF(COUNTA(B27:C27,E27:H27)=0,"",IF(OR(COUNTIFS(Fontes!$A$7:$A$106,B27,Fontes!$B$7:$B$106,"&lt;&gt;")&lt;&gt;1,COUNTIFS(Orcamento!$A$7:$A$306,C27,Orcamento!$B$7:$B$306,"&lt;&gt;")&lt;&gt;1),"Rever fonte ou artigo",IF(OR(G27&lt;&gt;"Confirmada",COUNT(E27:F27)&lt;&gt;2),"Cobertura por apurar",IF(COUNTIFS($B$7:$B$310,B27,$C$7:$C$310,C27)&gt;1,"Rever par fonte/artigo duplicado",IF(INDEX(Orcamento!$T$7:$T$306,MATCH(C27,Orcamento!$A$7:$A$306,0))&lt;&gt;"OK","Rever orçamento associado",IF(OR(E27&lt;0,F27&lt;0,F27&gt;E27,SUMIF($C$7:$C$310,C27,$E$7:$E$310)&gt;INDEX(Orcamento!$K$7:$K$306,MATCH(C27,Orcamento!$A$7:$A$306,0))-INDEX(Orcamento!$L$7:$L$306,MATCH(C27,Orcamento!$A$7:$A$306,0)),SUMIF($C$7:$C$310,C27,$F$7:$F$310)&gt;INDEX(Orcamento!$S$7:$S$306,MATCH(C27,Orcamento!$A$7:$A$306,0)),SUMIF($C$7:$C$310,C27,$E$7:$E$310)-SUMIF($C$7:$C$310,C27,$F$7:$F$310)&gt;INDEX(Orcamento!$K$7:$K$306,MATCH(C27,Orcamento!$A$7:$A$306,0))-INDEX(Orcamento!$L$7:$L$306,MATCH(C27,Orcamento!$A$7:$A$306,0))-INDEX(Orcamento!$S$7:$S$306,MATCH(C27,Orcamento!$A$7:$A$306,0))),"Rever sobreposição ou limites",IF(H27="","Falta fundamento","OK")))))))</f>
        <v/>
      </c>
    </row>
    <row r="28" spans="1:9" ht="34.950000000000003" customHeight="1">
      <c r="A28" s="8" t="s">
        <v>361</v>
      </c>
      <c r="B28" s="7"/>
      <c r="C28" s="7"/>
      <c r="D28" s="8" t="str">
        <f>IF(C28="","",IF(COUNTIF(Orcamento!$A$7:$A$106,C28)&lt;&gt;1,"Rever ID",IF(INDEX(Orcamento!$B$7:$B$106,MATCH(C28,Orcamento!$A$7:$A$106,0))="","Rever artigo sem intervenção",INDEX(Orcamento!$B$7:$B$106,MATCH(C28,Orcamento!$A$7:$A$106,0)))))</f>
        <v/>
      </c>
      <c r="E28" s="12"/>
      <c r="F28" s="12"/>
      <c r="G28" s="7"/>
      <c r="H28" s="7"/>
      <c r="I28" s="35" t="str">
        <f>IF(COUNTA(B28:C28,E28:H28)=0,"",IF(OR(COUNTIFS(Fontes!$A$7:$A$106,B28,Fontes!$B$7:$B$106,"&lt;&gt;")&lt;&gt;1,COUNTIFS(Orcamento!$A$7:$A$306,C28,Orcamento!$B$7:$B$306,"&lt;&gt;")&lt;&gt;1),"Rever fonte ou artigo",IF(OR(G28&lt;&gt;"Confirmada",COUNT(E28:F28)&lt;&gt;2),"Cobertura por apurar",IF(COUNTIFS($B$7:$B$310,B28,$C$7:$C$310,C28)&gt;1,"Rever par fonte/artigo duplicado",IF(INDEX(Orcamento!$T$7:$T$306,MATCH(C28,Orcamento!$A$7:$A$306,0))&lt;&gt;"OK","Rever orçamento associado",IF(OR(E28&lt;0,F28&lt;0,F28&gt;E28,SUMIF($C$7:$C$310,C28,$E$7:$E$310)&gt;INDEX(Orcamento!$K$7:$K$306,MATCH(C28,Orcamento!$A$7:$A$306,0))-INDEX(Orcamento!$L$7:$L$306,MATCH(C28,Orcamento!$A$7:$A$306,0)),SUMIF($C$7:$C$310,C28,$F$7:$F$310)&gt;INDEX(Orcamento!$S$7:$S$306,MATCH(C28,Orcamento!$A$7:$A$306,0)),SUMIF($C$7:$C$310,C28,$E$7:$E$310)-SUMIF($C$7:$C$310,C28,$F$7:$F$310)&gt;INDEX(Orcamento!$K$7:$K$306,MATCH(C28,Orcamento!$A$7:$A$306,0))-INDEX(Orcamento!$L$7:$L$306,MATCH(C28,Orcamento!$A$7:$A$306,0))-INDEX(Orcamento!$S$7:$S$306,MATCH(C28,Orcamento!$A$7:$A$306,0))),"Rever sobreposição ou limites",IF(H28="","Falta fundamento","OK")))))))</f>
        <v/>
      </c>
    </row>
    <row r="29" spans="1:9" ht="34.950000000000003" customHeight="1">
      <c r="A29" s="8" t="s">
        <v>362</v>
      </c>
      <c r="B29" s="7"/>
      <c r="C29" s="7"/>
      <c r="D29" s="8" t="str">
        <f>IF(C29="","",IF(COUNTIF(Orcamento!$A$7:$A$106,C29)&lt;&gt;1,"Rever ID",IF(INDEX(Orcamento!$B$7:$B$106,MATCH(C29,Orcamento!$A$7:$A$106,0))="","Rever artigo sem intervenção",INDEX(Orcamento!$B$7:$B$106,MATCH(C29,Orcamento!$A$7:$A$106,0)))))</f>
        <v/>
      </c>
      <c r="E29" s="12"/>
      <c r="F29" s="12"/>
      <c r="G29" s="7"/>
      <c r="H29" s="7"/>
      <c r="I29" s="35" t="str">
        <f>IF(COUNTA(B29:C29,E29:H29)=0,"",IF(OR(COUNTIFS(Fontes!$A$7:$A$106,B29,Fontes!$B$7:$B$106,"&lt;&gt;")&lt;&gt;1,COUNTIFS(Orcamento!$A$7:$A$306,C29,Orcamento!$B$7:$B$306,"&lt;&gt;")&lt;&gt;1),"Rever fonte ou artigo",IF(OR(G29&lt;&gt;"Confirmada",COUNT(E29:F29)&lt;&gt;2),"Cobertura por apurar",IF(COUNTIFS($B$7:$B$310,B29,$C$7:$C$310,C29)&gt;1,"Rever par fonte/artigo duplicado",IF(INDEX(Orcamento!$T$7:$T$306,MATCH(C29,Orcamento!$A$7:$A$306,0))&lt;&gt;"OK","Rever orçamento associado",IF(OR(E29&lt;0,F29&lt;0,F29&gt;E29,SUMIF($C$7:$C$310,C29,$E$7:$E$310)&gt;INDEX(Orcamento!$K$7:$K$306,MATCH(C29,Orcamento!$A$7:$A$306,0))-INDEX(Orcamento!$L$7:$L$306,MATCH(C29,Orcamento!$A$7:$A$306,0)),SUMIF($C$7:$C$310,C29,$F$7:$F$310)&gt;INDEX(Orcamento!$S$7:$S$306,MATCH(C29,Orcamento!$A$7:$A$306,0)),SUMIF($C$7:$C$310,C29,$E$7:$E$310)-SUMIF($C$7:$C$310,C29,$F$7:$F$310)&gt;INDEX(Orcamento!$K$7:$K$306,MATCH(C29,Orcamento!$A$7:$A$306,0))-INDEX(Orcamento!$L$7:$L$306,MATCH(C29,Orcamento!$A$7:$A$306,0))-INDEX(Orcamento!$S$7:$S$306,MATCH(C29,Orcamento!$A$7:$A$306,0))),"Rever sobreposição ou limites",IF(H29="","Falta fundamento","OK")))))))</f>
        <v/>
      </c>
    </row>
    <row r="30" spans="1:9" ht="34.950000000000003" customHeight="1">
      <c r="A30" s="8" t="s">
        <v>363</v>
      </c>
      <c r="B30" s="7"/>
      <c r="C30" s="7"/>
      <c r="D30" s="8" t="str">
        <f>IF(C30="","",IF(COUNTIF(Orcamento!$A$7:$A$106,C30)&lt;&gt;1,"Rever ID",IF(INDEX(Orcamento!$B$7:$B$106,MATCH(C30,Orcamento!$A$7:$A$106,0))="","Rever artigo sem intervenção",INDEX(Orcamento!$B$7:$B$106,MATCH(C30,Orcamento!$A$7:$A$106,0)))))</f>
        <v/>
      </c>
      <c r="E30" s="12"/>
      <c r="F30" s="12"/>
      <c r="G30" s="7"/>
      <c r="H30" s="7"/>
      <c r="I30" s="35" t="str">
        <f>IF(COUNTA(B30:C30,E30:H30)=0,"",IF(OR(COUNTIFS(Fontes!$A$7:$A$106,B30,Fontes!$B$7:$B$106,"&lt;&gt;")&lt;&gt;1,COUNTIFS(Orcamento!$A$7:$A$306,C30,Orcamento!$B$7:$B$306,"&lt;&gt;")&lt;&gt;1),"Rever fonte ou artigo",IF(OR(G30&lt;&gt;"Confirmada",COUNT(E30:F30)&lt;&gt;2),"Cobertura por apurar",IF(COUNTIFS($B$7:$B$310,B30,$C$7:$C$310,C30)&gt;1,"Rever par fonte/artigo duplicado",IF(INDEX(Orcamento!$T$7:$T$306,MATCH(C30,Orcamento!$A$7:$A$306,0))&lt;&gt;"OK","Rever orçamento associado",IF(OR(E30&lt;0,F30&lt;0,F30&gt;E30,SUMIF($C$7:$C$310,C30,$E$7:$E$310)&gt;INDEX(Orcamento!$K$7:$K$306,MATCH(C30,Orcamento!$A$7:$A$306,0))-INDEX(Orcamento!$L$7:$L$306,MATCH(C30,Orcamento!$A$7:$A$306,0)),SUMIF($C$7:$C$310,C30,$F$7:$F$310)&gt;INDEX(Orcamento!$S$7:$S$306,MATCH(C30,Orcamento!$A$7:$A$306,0)),SUMIF($C$7:$C$310,C30,$E$7:$E$310)-SUMIF($C$7:$C$310,C30,$F$7:$F$310)&gt;INDEX(Orcamento!$K$7:$K$306,MATCH(C30,Orcamento!$A$7:$A$306,0))-INDEX(Orcamento!$L$7:$L$306,MATCH(C30,Orcamento!$A$7:$A$306,0))-INDEX(Orcamento!$S$7:$S$306,MATCH(C30,Orcamento!$A$7:$A$306,0))),"Rever sobreposição ou limites",IF(H30="","Falta fundamento","OK")))))))</f>
        <v/>
      </c>
    </row>
    <row r="31" spans="1:9" ht="34.950000000000003" customHeight="1">
      <c r="A31" s="8" t="s">
        <v>364</v>
      </c>
      <c r="B31" s="7"/>
      <c r="C31" s="7"/>
      <c r="D31" s="8" t="str">
        <f>IF(C31="","",IF(COUNTIF(Orcamento!$A$7:$A$106,C31)&lt;&gt;1,"Rever ID",IF(INDEX(Orcamento!$B$7:$B$106,MATCH(C31,Orcamento!$A$7:$A$106,0))="","Rever artigo sem intervenção",INDEX(Orcamento!$B$7:$B$106,MATCH(C31,Orcamento!$A$7:$A$106,0)))))</f>
        <v/>
      </c>
      <c r="E31" s="12"/>
      <c r="F31" s="12"/>
      <c r="G31" s="7"/>
      <c r="H31" s="7"/>
      <c r="I31" s="35" t="str">
        <f>IF(COUNTA(B31:C31,E31:H31)=0,"",IF(OR(COUNTIFS(Fontes!$A$7:$A$106,B31,Fontes!$B$7:$B$106,"&lt;&gt;")&lt;&gt;1,COUNTIFS(Orcamento!$A$7:$A$306,C31,Orcamento!$B$7:$B$306,"&lt;&gt;")&lt;&gt;1),"Rever fonte ou artigo",IF(OR(G31&lt;&gt;"Confirmada",COUNT(E31:F31)&lt;&gt;2),"Cobertura por apurar",IF(COUNTIFS($B$7:$B$310,B31,$C$7:$C$310,C31)&gt;1,"Rever par fonte/artigo duplicado",IF(INDEX(Orcamento!$T$7:$T$306,MATCH(C31,Orcamento!$A$7:$A$306,0))&lt;&gt;"OK","Rever orçamento associado",IF(OR(E31&lt;0,F31&lt;0,F31&gt;E31,SUMIF($C$7:$C$310,C31,$E$7:$E$310)&gt;INDEX(Orcamento!$K$7:$K$306,MATCH(C31,Orcamento!$A$7:$A$306,0))-INDEX(Orcamento!$L$7:$L$306,MATCH(C31,Orcamento!$A$7:$A$306,0)),SUMIF($C$7:$C$310,C31,$F$7:$F$310)&gt;INDEX(Orcamento!$S$7:$S$306,MATCH(C31,Orcamento!$A$7:$A$306,0)),SUMIF($C$7:$C$310,C31,$E$7:$E$310)-SUMIF($C$7:$C$310,C31,$F$7:$F$310)&gt;INDEX(Orcamento!$K$7:$K$306,MATCH(C31,Orcamento!$A$7:$A$306,0))-INDEX(Orcamento!$L$7:$L$306,MATCH(C31,Orcamento!$A$7:$A$306,0))-INDEX(Orcamento!$S$7:$S$306,MATCH(C31,Orcamento!$A$7:$A$306,0))),"Rever sobreposição ou limites",IF(H31="","Falta fundamento","OK")))))))</f>
        <v/>
      </c>
    </row>
    <row r="32" spans="1:9" ht="34.950000000000003" customHeight="1">
      <c r="A32" s="8" t="s">
        <v>365</v>
      </c>
      <c r="B32" s="7"/>
      <c r="C32" s="7"/>
      <c r="D32" s="8" t="str">
        <f>IF(C32="","",IF(COUNTIF(Orcamento!$A$7:$A$106,C32)&lt;&gt;1,"Rever ID",IF(INDEX(Orcamento!$B$7:$B$106,MATCH(C32,Orcamento!$A$7:$A$106,0))="","Rever artigo sem intervenção",INDEX(Orcamento!$B$7:$B$106,MATCH(C32,Orcamento!$A$7:$A$106,0)))))</f>
        <v/>
      </c>
      <c r="E32" s="12"/>
      <c r="F32" s="12"/>
      <c r="G32" s="7"/>
      <c r="H32" s="7"/>
      <c r="I32" s="35" t="str">
        <f>IF(COUNTA(B32:C32,E32:H32)=0,"",IF(OR(COUNTIFS(Fontes!$A$7:$A$106,B32,Fontes!$B$7:$B$106,"&lt;&gt;")&lt;&gt;1,COUNTIFS(Orcamento!$A$7:$A$306,C32,Orcamento!$B$7:$B$306,"&lt;&gt;")&lt;&gt;1),"Rever fonte ou artigo",IF(OR(G32&lt;&gt;"Confirmada",COUNT(E32:F32)&lt;&gt;2),"Cobertura por apurar",IF(COUNTIFS($B$7:$B$310,B32,$C$7:$C$310,C32)&gt;1,"Rever par fonte/artigo duplicado",IF(INDEX(Orcamento!$T$7:$T$306,MATCH(C32,Orcamento!$A$7:$A$306,0))&lt;&gt;"OK","Rever orçamento associado",IF(OR(E32&lt;0,F32&lt;0,F32&gt;E32,SUMIF($C$7:$C$310,C32,$E$7:$E$310)&gt;INDEX(Orcamento!$K$7:$K$306,MATCH(C32,Orcamento!$A$7:$A$306,0))-INDEX(Orcamento!$L$7:$L$306,MATCH(C32,Orcamento!$A$7:$A$306,0)),SUMIF($C$7:$C$310,C32,$F$7:$F$310)&gt;INDEX(Orcamento!$S$7:$S$306,MATCH(C32,Orcamento!$A$7:$A$306,0)),SUMIF($C$7:$C$310,C32,$E$7:$E$310)-SUMIF($C$7:$C$310,C32,$F$7:$F$310)&gt;INDEX(Orcamento!$K$7:$K$306,MATCH(C32,Orcamento!$A$7:$A$306,0))-INDEX(Orcamento!$L$7:$L$306,MATCH(C32,Orcamento!$A$7:$A$306,0))-INDEX(Orcamento!$S$7:$S$306,MATCH(C32,Orcamento!$A$7:$A$306,0))),"Rever sobreposição ou limites",IF(H32="","Falta fundamento","OK")))))))</f>
        <v/>
      </c>
    </row>
    <row r="33" spans="1:9" ht="34.950000000000003" customHeight="1">
      <c r="A33" s="8" t="s">
        <v>366</v>
      </c>
      <c r="B33" s="7"/>
      <c r="C33" s="7"/>
      <c r="D33" s="8" t="str">
        <f>IF(C33="","",IF(COUNTIF(Orcamento!$A$7:$A$106,C33)&lt;&gt;1,"Rever ID",IF(INDEX(Orcamento!$B$7:$B$106,MATCH(C33,Orcamento!$A$7:$A$106,0))="","Rever artigo sem intervenção",INDEX(Orcamento!$B$7:$B$106,MATCH(C33,Orcamento!$A$7:$A$106,0)))))</f>
        <v/>
      </c>
      <c r="E33" s="12"/>
      <c r="F33" s="12"/>
      <c r="G33" s="7"/>
      <c r="H33" s="7"/>
      <c r="I33" s="35" t="str">
        <f>IF(COUNTA(B33:C33,E33:H33)=0,"",IF(OR(COUNTIFS(Fontes!$A$7:$A$106,B33,Fontes!$B$7:$B$106,"&lt;&gt;")&lt;&gt;1,COUNTIFS(Orcamento!$A$7:$A$306,C33,Orcamento!$B$7:$B$306,"&lt;&gt;")&lt;&gt;1),"Rever fonte ou artigo",IF(OR(G33&lt;&gt;"Confirmada",COUNT(E33:F33)&lt;&gt;2),"Cobertura por apurar",IF(COUNTIFS($B$7:$B$310,B33,$C$7:$C$310,C33)&gt;1,"Rever par fonte/artigo duplicado",IF(INDEX(Orcamento!$T$7:$T$306,MATCH(C33,Orcamento!$A$7:$A$306,0))&lt;&gt;"OK","Rever orçamento associado",IF(OR(E33&lt;0,F33&lt;0,F33&gt;E33,SUMIF($C$7:$C$310,C33,$E$7:$E$310)&gt;INDEX(Orcamento!$K$7:$K$306,MATCH(C33,Orcamento!$A$7:$A$306,0))-INDEX(Orcamento!$L$7:$L$306,MATCH(C33,Orcamento!$A$7:$A$306,0)),SUMIF($C$7:$C$310,C33,$F$7:$F$310)&gt;INDEX(Orcamento!$S$7:$S$306,MATCH(C33,Orcamento!$A$7:$A$306,0)),SUMIF($C$7:$C$310,C33,$E$7:$E$310)-SUMIF($C$7:$C$310,C33,$F$7:$F$310)&gt;INDEX(Orcamento!$K$7:$K$306,MATCH(C33,Orcamento!$A$7:$A$306,0))-INDEX(Orcamento!$L$7:$L$306,MATCH(C33,Orcamento!$A$7:$A$306,0))-INDEX(Orcamento!$S$7:$S$306,MATCH(C33,Orcamento!$A$7:$A$306,0))),"Rever sobreposição ou limites",IF(H33="","Falta fundamento","OK")))))))</f>
        <v/>
      </c>
    </row>
    <row r="34" spans="1:9" ht="34.950000000000003" customHeight="1">
      <c r="A34" s="8" t="s">
        <v>367</v>
      </c>
      <c r="B34" s="7"/>
      <c r="C34" s="7"/>
      <c r="D34" s="8" t="str">
        <f>IF(C34="","",IF(COUNTIF(Orcamento!$A$7:$A$106,C34)&lt;&gt;1,"Rever ID",IF(INDEX(Orcamento!$B$7:$B$106,MATCH(C34,Orcamento!$A$7:$A$106,0))="","Rever artigo sem intervenção",INDEX(Orcamento!$B$7:$B$106,MATCH(C34,Orcamento!$A$7:$A$106,0)))))</f>
        <v/>
      </c>
      <c r="E34" s="12"/>
      <c r="F34" s="12"/>
      <c r="G34" s="7"/>
      <c r="H34" s="7"/>
      <c r="I34" s="35" t="str">
        <f>IF(COUNTA(B34:C34,E34:H34)=0,"",IF(OR(COUNTIFS(Fontes!$A$7:$A$106,B34,Fontes!$B$7:$B$106,"&lt;&gt;")&lt;&gt;1,COUNTIFS(Orcamento!$A$7:$A$306,C34,Orcamento!$B$7:$B$306,"&lt;&gt;")&lt;&gt;1),"Rever fonte ou artigo",IF(OR(G34&lt;&gt;"Confirmada",COUNT(E34:F34)&lt;&gt;2),"Cobertura por apurar",IF(COUNTIFS($B$7:$B$310,B34,$C$7:$C$310,C34)&gt;1,"Rever par fonte/artigo duplicado",IF(INDEX(Orcamento!$T$7:$T$306,MATCH(C34,Orcamento!$A$7:$A$306,0))&lt;&gt;"OK","Rever orçamento associado",IF(OR(E34&lt;0,F34&lt;0,F34&gt;E34,SUMIF($C$7:$C$310,C34,$E$7:$E$310)&gt;INDEX(Orcamento!$K$7:$K$306,MATCH(C34,Orcamento!$A$7:$A$306,0))-INDEX(Orcamento!$L$7:$L$306,MATCH(C34,Orcamento!$A$7:$A$306,0)),SUMIF($C$7:$C$310,C34,$F$7:$F$310)&gt;INDEX(Orcamento!$S$7:$S$306,MATCH(C34,Orcamento!$A$7:$A$306,0)),SUMIF($C$7:$C$310,C34,$E$7:$E$310)-SUMIF($C$7:$C$310,C34,$F$7:$F$310)&gt;INDEX(Orcamento!$K$7:$K$306,MATCH(C34,Orcamento!$A$7:$A$306,0))-INDEX(Orcamento!$L$7:$L$306,MATCH(C34,Orcamento!$A$7:$A$306,0))-INDEX(Orcamento!$S$7:$S$306,MATCH(C34,Orcamento!$A$7:$A$306,0))),"Rever sobreposição ou limites",IF(H34="","Falta fundamento","OK")))))))</f>
        <v/>
      </c>
    </row>
    <row r="35" spans="1:9" ht="34.950000000000003" customHeight="1">
      <c r="A35" s="8" t="s">
        <v>368</v>
      </c>
      <c r="B35" s="7"/>
      <c r="C35" s="7"/>
      <c r="D35" s="8" t="str">
        <f>IF(C35="","",IF(COUNTIF(Orcamento!$A$7:$A$106,C35)&lt;&gt;1,"Rever ID",IF(INDEX(Orcamento!$B$7:$B$106,MATCH(C35,Orcamento!$A$7:$A$106,0))="","Rever artigo sem intervenção",INDEX(Orcamento!$B$7:$B$106,MATCH(C35,Orcamento!$A$7:$A$106,0)))))</f>
        <v/>
      </c>
      <c r="E35" s="12"/>
      <c r="F35" s="12"/>
      <c r="G35" s="7"/>
      <c r="H35" s="7"/>
      <c r="I35" s="35" t="str">
        <f>IF(COUNTA(B35:C35,E35:H35)=0,"",IF(OR(COUNTIFS(Fontes!$A$7:$A$106,B35,Fontes!$B$7:$B$106,"&lt;&gt;")&lt;&gt;1,COUNTIFS(Orcamento!$A$7:$A$306,C35,Orcamento!$B$7:$B$306,"&lt;&gt;")&lt;&gt;1),"Rever fonte ou artigo",IF(OR(G35&lt;&gt;"Confirmada",COUNT(E35:F35)&lt;&gt;2),"Cobertura por apurar",IF(COUNTIFS($B$7:$B$310,B35,$C$7:$C$310,C35)&gt;1,"Rever par fonte/artigo duplicado",IF(INDEX(Orcamento!$T$7:$T$306,MATCH(C35,Orcamento!$A$7:$A$306,0))&lt;&gt;"OK","Rever orçamento associado",IF(OR(E35&lt;0,F35&lt;0,F35&gt;E35,SUMIF($C$7:$C$310,C35,$E$7:$E$310)&gt;INDEX(Orcamento!$K$7:$K$306,MATCH(C35,Orcamento!$A$7:$A$306,0))-INDEX(Orcamento!$L$7:$L$306,MATCH(C35,Orcamento!$A$7:$A$306,0)),SUMIF($C$7:$C$310,C35,$F$7:$F$310)&gt;INDEX(Orcamento!$S$7:$S$306,MATCH(C35,Orcamento!$A$7:$A$306,0)),SUMIF($C$7:$C$310,C35,$E$7:$E$310)-SUMIF($C$7:$C$310,C35,$F$7:$F$310)&gt;INDEX(Orcamento!$K$7:$K$306,MATCH(C35,Orcamento!$A$7:$A$306,0))-INDEX(Orcamento!$L$7:$L$306,MATCH(C35,Orcamento!$A$7:$A$306,0))-INDEX(Orcamento!$S$7:$S$306,MATCH(C35,Orcamento!$A$7:$A$306,0))),"Rever sobreposição ou limites",IF(H35="","Falta fundamento","OK")))))))</f>
        <v/>
      </c>
    </row>
    <row r="36" spans="1:9" ht="34.950000000000003" customHeight="1">
      <c r="A36" s="8" t="s">
        <v>369</v>
      </c>
      <c r="B36" s="7"/>
      <c r="C36" s="7"/>
      <c r="D36" s="8" t="str">
        <f>IF(C36="","",IF(COUNTIF(Orcamento!$A$7:$A$106,C36)&lt;&gt;1,"Rever ID",IF(INDEX(Orcamento!$B$7:$B$106,MATCH(C36,Orcamento!$A$7:$A$106,0))="","Rever artigo sem intervenção",INDEX(Orcamento!$B$7:$B$106,MATCH(C36,Orcamento!$A$7:$A$106,0)))))</f>
        <v/>
      </c>
      <c r="E36" s="12"/>
      <c r="F36" s="12"/>
      <c r="G36" s="7"/>
      <c r="H36" s="7"/>
      <c r="I36" s="35" t="str">
        <f>IF(COUNTA(B36:C36,E36:H36)=0,"",IF(OR(COUNTIFS(Fontes!$A$7:$A$106,B36,Fontes!$B$7:$B$106,"&lt;&gt;")&lt;&gt;1,COUNTIFS(Orcamento!$A$7:$A$306,C36,Orcamento!$B$7:$B$306,"&lt;&gt;")&lt;&gt;1),"Rever fonte ou artigo",IF(OR(G36&lt;&gt;"Confirmada",COUNT(E36:F36)&lt;&gt;2),"Cobertura por apurar",IF(COUNTIFS($B$7:$B$310,B36,$C$7:$C$310,C36)&gt;1,"Rever par fonte/artigo duplicado",IF(INDEX(Orcamento!$T$7:$T$306,MATCH(C36,Orcamento!$A$7:$A$306,0))&lt;&gt;"OK","Rever orçamento associado",IF(OR(E36&lt;0,F36&lt;0,F36&gt;E36,SUMIF($C$7:$C$310,C36,$E$7:$E$310)&gt;INDEX(Orcamento!$K$7:$K$306,MATCH(C36,Orcamento!$A$7:$A$306,0))-INDEX(Orcamento!$L$7:$L$306,MATCH(C36,Orcamento!$A$7:$A$306,0)),SUMIF($C$7:$C$310,C36,$F$7:$F$310)&gt;INDEX(Orcamento!$S$7:$S$306,MATCH(C36,Orcamento!$A$7:$A$306,0)),SUMIF($C$7:$C$310,C36,$E$7:$E$310)-SUMIF($C$7:$C$310,C36,$F$7:$F$310)&gt;INDEX(Orcamento!$K$7:$K$306,MATCH(C36,Orcamento!$A$7:$A$306,0))-INDEX(Orcamento!$L$7:$L$306,MATCH(C36,Orcamento!$A$7:$A$306,0))-INDEX(Orcamento!$S$7:$S$306,MATCH(C36,Orcamento!$A$7:$A$306,0))),"Rever sobreposição ou limites",IF(H36="","Falta fundamento","OK")))))))</f>
        <v/>
      </c>
    </row>
    <row r="37" spans="1:9" ht="34.950000000000003" customHeight="1">
      <c r="A37" s="8" t="s">
        <v>370</v>
      </c>
      <c r="B37" s="7"/>
      <c r="C37" s="7"/>
      <c r="D37" s="8" t="str">
        <f>IF(C37="","",IF(COUNTIF(Orcamento!$A$7:$A$106,C37)&lt;&gt;1,"Rever ID",IF(INDEX(Orcamento!$B$7:$B$106,MATCH(C37,Orcamento!$A$7:$A$106,0))="","Rever artigo sem intervenção",INDEX(Orcamento!$B$7:$B$106,MATCH(C37,Orcamento!$A$7:$A$106,0)))))</f>
        <v/>
      </c>
      <c r="E37" s="12"/>
      <c r="F37" s="12"/>
      <c r="G37" s="7"/>
      <c r="H37" s="7"/>
      <c r="I37" s="35" t="str">
        <f>IF(COUNTA(B37:C37,E37:H37)=0,"",IF(OR(COUNTIFS(Fontes!$A$7:$A$106,B37,Fontes!$B$7:$B$106,"&lt;&gt;")&lt;&gt;1,COUNTIFS(Orcamento!$A$7:$A$306,C37,Orcamento!$B$7:$B$306,"&lt;&gt;")&lt;&gt;1),"Rever fonte ou artigo",IF(OR(G37&lt;&gt;"Confirmada",COUNT(E37:F37)&lt;&gt;2),"Cobertura por apurar",IF(COUNTIFS($B$7:$B$310,B37,$C$7:$C$310,C37)&gt;1,"Rever par fonte/artigo duplicado",IF(INDEX(Orcamento!$T$7:$T$306,MATCH(C37,Orcamento!$A$7:$A$306,0))&lt;&gt;"OK","Rever orçamento associado",IF(OR(E37&lt;0,F37&lt;0,F37&gt;E37,SUMIF($C$7:$C$310,C37,$E$7:$E$310)&gt;INDEX(Orcamento!$K$7:$K$306,MATCH(C37,Orcamento!$A$7:$A$306,0))-INDEX(Orcamento!$L$7:$L$306,MATCH(C37,Orcamento!$A$7:$A$306,0)),SUMIF($C$7:$C$310,C37,$F$7:$F$310)&gt;INDEX(Orcamento!$S$7:$S$306,MATCH(C37,Orcamento!$A$7:$A$306,0)),SUMIF($C$7:$C$310,C37,$E$7:$E$310)-SUMIF($C$7:$C$310,C37,$F$7:$F$310)&gt;INDEX(Orcamento!$K$7:$K$306,MATCH(C37,Orcamento!$A$7:$A$306,0))-INDEX(Orcamento!$L$7:$L$306,MATCH(C37,Orcamento!$A$7:$A$306,0))-INDEX(Orcamento!$S$7:$S$306,MATCH(C37,Orcamento!$A$7:$A$306,0))),"Rever sobreposição ou limites",IF(H37="","Falta fundamento","OK")))))))</f>
        <v/>
      </c>
    </row>
    <row r="38" spans="1:9" ht="34.950000000000003" customHeight="1">
      <c r="A38" s="8" t="s">
        <v>371</v>
      </c>
      <c r="B38" s="7"/>
      <c r="C38" s="7"/>
      <c r="D38" s="8" t="str">
        <f>IF(C38="","",IF(COUNTIF(Orcamento!$A$7:$A$106,C38)&lt;&gt;1,"Rever ID",IF(INDEX(Orcamento!$B$7:$B$106,MATCH(C38,Orcamento!$A$7:$A$106,0))="","Rever artigo sem intervenção",INDEX(Orcamento!$B$7:$B$106,MATCH(C38,Orcamento!$A$7:$A$106,0)))))</f>
        <v/>
      </c>
      <c r="E38" s="12"/>
      <c r="F38" s="12"/>
      <c r="G38" s="7"/>
      <c r="H38" s="7"/>
      <c r="I38" s="35" t="str">
        <f>IF(COUNTA(B38:C38,E38:H38)=0,"",IF(OR(COUNTIFS(Fontes!$A$7:$A$106,B38,Fontes!$B$7:$B$106,"&lt;&gt;")&lt;&gt;1,COUNTIFS(Orcamento!$A$7:$A$306,C38,Orcamento!$B$7:$B$306,"&lt;&gt;")&lt;&gt;1),"Rever fonte ou artigo",IF(OR(G38&lt;&gt;"Confirmada",COUNT(E38:F38)&lt;&gt;2),"Cobertura por apurar",IF(COUNTIFS($B$7:$B$310,B38,$C$7:$C$310,C38)&gt;1,"Rever par fonte/artigo duplicado",IF(INDEX(Orcamento!$T$7:$T$306,MATCH(C38,Orcamento!$A$7:$A$306,0))&lt;&gt;"OK","Rever orçamento associado",IF(OR(E38&lt;0,F38&lt;0,F38&gt;E38,SUMIF($C$7:$C$310,C38,$E$7:$E$310)&gt;INDEX(Orcamento!$K$7:$K$306,MATCH(C38,Orcamento!$A$7:$A$306,0))-INDEX(Orcamento!$L$7:$L$306,MATCH(C38,Orcamento!$A$7:$A$306,0)),SUMIF($C$7:$C$310,C38,$F$7:$F$310)&gt;INDEX(Orcamento!$S$7:$S$306,MATCH(C38,Orcamento!$A$7:$A$306,0)),SUMIF($C$7:$C$310,C38,$E$7:$E$310)-SUMIF($C$7:$C$310,C38,$F$7:$F$310)&gt;INDEX(Orcamento!$K$7:$K$306,MATCH(C38,Orcamento!$A$7:$A$306,0))-INDEX(Orcamento!$L$7:$L$306,MATCH(C38,Orcamento!$A$7:$A$306,0))-INDEX(Orcamento!$S$7:$S$306,MATCH(C38,Orcamento!$A$7:$A$306,0))),"Rever sobreposição ou limites",IF(H38="","Falta fundamento","OK")))))))</f>
        <v/>
      </c>
    </row>
    <row r="39" spans="1:9" ht="34.950000000000003" customHeight="1">
      <c r="A39" s="8" t="s">
        <v>372</v>
      </c>
      <c r="B39" s="7"/>
      <c r="C39" s="7"/>
      <c r="D39" s="8" t="str">
        <f>IF(C39="","",IF(COUNTIF(Orcamento!$A$7:$A$106,C39)&lt;&gt;1,"Rever ID",IF(INDEX(Orcamento!$B$7:$B$106,MATCH(C39,Orcamento!$A$7:$A$106,0))="","Rever artigo sem intervenção",INDEX(Orcamento!$B$7:$B$106,MATCH(C39,Orcamento!$A$7:$A$106,0)))))</f>
        <v/>
      </c>
      <c r="E39" s="12"/>
      <c r="F39" s="12"/>
      <c r="G39" s="7"/>
      <c r="H39" s="7"/>
      <c r="I39" s="35" t="str">
        <f>IF(COUNTA(B39:C39,E39:H39)=0,"",IF(OR(COUNTIFS(Fontes!$A$7:$A$106,B39,Fontes!$B$7:$B$106,"&lt;&gt;")&lt;&gt;1,COUNTIFS(Orcamento!$A$7:$A$306,C39,Orcamento!$B$7:$B$306,"&lt;&gt;")&lt;&gt;1),"Rever fonte ou artigo",IF(OR(G39&lt;&gt;"Confirmada",COUNT(E39:F39)&lt;&gt;2),"Cobertura por apurar",IF(COUNTIFS($B$7:$B$310,B39,$C$7:$C$310,C39)&gt;1,"Rever par fonte/artigo duplicado",IF(INDEX(Orcamento!$T$7:$T$306,MATCH(C39,Orcamento!$A$7:$A$306,0))&lt;&gt;"OK","Rever orçamento associado",IF(OR(E39&lt;0,F39&lt;0,F39&gt;E39,SUMIF($C$7:$C$310,C39,$E$7:$E$310)&gt;INDEX(Orcamento!$K$7:$K$306,MATCH(C39,Orcamento!$A$7:$A$306,0))-INDEX(Orcamento!$L$7:$L$306,MATCH(C39,Orcamento!$A$7:$A$306,0)),SUMIF($C$7:$C$310,C39,$F$7:$F$310)&gt;INDEX(Orcamento!$S$7:$S$306,MATCH(C39,Orcamento!$A$7:$A$306,0)),SUMIF($C$7:$C$310,C39,$E$7:$E$310)-SUMIF($C$7:$C$310,C39,$F$7:$F$310)&gt;INDEX(Orcamento!$K$7:$K$306,MATCH(C39,Orcamento!$A$7:$A$306,0))-INDEX(Orcamento!$L$7:$L$306,MATCH(C39,Orcamento!$A$7:$A$306,0))-INDEX(Orcamento!$S$7:$S$306,MATCH(C39,Orcamento!$A$7:$A$306,0))),"Rever sobreposição ou limites",IF(H39="","Falta fundamento","OK")))))))</f>
        <v/>
      </c>
    </row>
    <row r="40" spans="1:9" ht="34.950000000000003" customHeight="1">
      <c r="A40" s="8" t="s">
        <v>373</v>
      </c>
      <c r="B40" s="7"/>
      <c r="C40" s="7"/>
      <c r="D40" s="8" t="str">
        <f>IF(C40="","",IF(COUNTIF(Orcamento!$A$7:$A$106,C40)&lt;&gt;1,"Rever ID",IF(INDEX(Orcamento!$B$7:$B$106,MATCH(C40,Orcamento!$A$7:$A$106,0))="","Rever artigo sem intervenção",INDEX(Orcamento!$B$7:$B$106,MATCH(C40,Orcamento!$A$7:$A$106,0)))))</f>
        <v/>
      </c>
      <c r="E40" s="12"/>
      <c r="F40" s="12"/>
      <c r="G40" s="7"/>
      <c r="H40" s="7"/>
      <c r="I40" s="35" t="str">
        <f>IF(COUNTA(B40:C40,E40:H40)=0,"",IF(OR(COUNTIFS(Fontes!$A$7:$A$106,B40,Fontes!$B$7:$B$106,"&lt;&gt;")&lt;&gt;1,COUNTIFS(Orcamento!$A$7:$A$306,C40,Orcamento!$B$7:$B$306,"&lt;&gt;")&lt;&gt;1),"Rever fonte ou artigo",IF(OR(G40&lt;&gt;"Confirmada",COUNT(E40:F40)&lt;&gt;2),"Cobertura por apurar",IF(COUNTIFS($B$7:$B$310,B40,$C$7:$C$310,C40)&gt;1,"Rever par fonte/artigo duplicado",IF(INDEX(Orcamento!$T$7:$T$306,MATCH(C40,Orcamento!$A$7:$A$306,0))&lt;&gt;"OK","Rever orçamento associado",IF(OR(E40&lt;0,F40&lt;0,F40&gt;E40,SUMIF($C$7:$C$310,C40,$E$7:$E$310)&gt;INDEX(Orcamento!$K$7:$K$306,MATCH(C40,Orcamento!$A$7:$A$306,0))-INDEX(Orcamento!$L$7:$L$306,MATCH(C40,Orcamento!$A$7:$A$306,0)),SUMIF($C$7:$C$310,C40,$F$7:$F$310)&gt;INDEX(Orcamento!$S$7:$S$306,MATCH(C40,Orcamento!$A$7:$A$306,0)),SUMIF($C$7:$C$310,C40,$E$7:$E$310)-SUMIF($C$7:$C$310,C40,$F$7:$F$310)&gt;INDEX(Orcamento!$K$7:$K$306,MATCH(C40,Orcamento!$A$7:$A$306,0))-INDEX(Orcamento!$L$7:$L$306,MATCH(C40,Orcamento!$A$7:$A$306,0))-INDEX(Orcamento!$S$7:$S$306,MATCH(C40,Orcamento!$A$7:$A$306,0))),"Rever sobreposição ou limites",IF(H40="","Falta fundamento","OK")))))))</f>
        <v/>
      </c>
    </row>
    <row r="41" spans="1:9" ht="34.950000000000003" customHeight="1">
      <c r="A41" s="8" t="s">
        <v>374</v>
      </c>
      <c r="B41" s="7"/>
      <c r="C41" s="7"/>
      <c r="D41" s="8" t="str">
        <f>IF(C41="","",IF(COUNTIF(Orcamento!$A$7:$A$106,C41)&lt;&gt;1,"Rever ID",IF(INDEX(Orcamento!$B$7:$B$106,MATCH(C41,Orcamento!$A$7:$A$106,0))="","Rever artigo sem intervenção",INDEX(Orcamento!$B$7:$B$106,MATCH(C41,Orcamento!$A$7:$A$106,0)))))</f>
        <v/>
      </c>
      <c r="E41" s="12"/>
      <c r="F41" s="12"/>
      <c r="G41" s="7"/>
      <c r="H41" s="7"/>
      <c r="I41" s="35" t="str">
        <f>IF(COUNTA(B41:C41,E41:H41)=0,"",IF(OR(COUNTIFS(Fontes!$A$7:$A$106,B41,Fontes!$B$7:$B$106,"&lt;&gt;")&lt;&gt;1,COUNTIFS(Orcamento!$A$7:$A$306,C41,Orcamento!$B$7:$B$306,"&lt;&gt;")&lt;&gt;1),"Rever fonte ou artigo",IF(OR(G41&lt;&gt;"Confirmada",COUNT(E41:F41)&lt;&gt;2),"Cobertura por apurar",IF(COUNTIFS($B$7:$B$310,B41,$C$7:$C$310,C41)&gt;1,"Rever par fonte/artigo duplicado",IF(INDEX(Orcamento!$T$7:$T$306,MATCH(C41,Orcamento!$A$7:$A$306,0))&lt;&gt;"OK","Rever orçamento associado",IF(OR(E41&lt;0,F41&lt;0,F41&gt;E41,SUMIF($C$7:$C$310,C41,$E$7:$E$310)&gt;INDEX(Orcamento!$K$7:$K$306,MATCH(C41,Orcamento!$A$7:$A$306,0))-INDEX(Orcamento!$L$7:$L$306,MATCH(C41,Orcamento!$A$7:$A$306,0)),SUMIF($C$7:$C$310,C41,$F$7:$F$310)&gt;INDEX(Orcamento!$S$7:$S$306,MATCH(C41,Orcamento!$A$7:$A$306,0)),SUMIF($C$7:$C$310,C41,$E$7:$E$310)-SUMIF($C$7:$C$310,C41,$F$7:$F$310)&gt;INDEX(Orcamento!$K$7:$K$306,MATCH(C41,Orcamento!$A$7:$A$306,0))-INDEX(Orcamento!$L$7:$L$306,MATCH(C41,Orcamento!$A$7:$A$306,0))-INDEX(Orcamento!$S$7:$S$306,MATCH(C41,Orcamento!$A$7:$A$306,0))),"Rever sobreposição ou limites",IF(H41="","Falta fundamento","OK")))))))</f>
        <v/>
      </c>
    </row>
    <row r="42" spans="1:9" ht="34.950000000000003" customHeight="1">
      <c r="A42" s="8" t="s">
        <v>375</v>
      </c>
      <c r="B42" s="7"/>
      <c r="C42" s="7"/>
      <c r="D42" s="8" t="str">
        <f>IF(C42="","",IF(COUNTIF(Orcamento!$A$7:$A$106,C42)&lt;&gt;1,"Rever ID",IF(INDEX(Orcamento!$B$7:$B$106,MATCH(C42,Orcamento!$A$7:$A$106,0))="","Rever artigo sem intervenção",INDEX(Orcamento!$B$7:$B$106,MATCH(C42,Orcamento!$A$7:$A$106,0)))))</f>
        <v/>
      </c>
      <c r="E42" s="12"/>
      <c r="F42" s="12"/>
      <c r="G42" s="7"/>
      <c r="H42" s="7"/>
      <c r="I42" s="35" t="str">
        <f>IF(COUNTA(B42:C42,E42:H42)=0,"",IF(OR(COUNTIFS(Fontes!$A$7:$A$106,B42,Fontes!$B$7:$B$106,"&lt;&gt;")&lt;&gt;1,COUNTIFS(Orcamento!$A$7:$A$306,C42,Orcamento!$B$7:$B$306,"&lt;&gt;")&lt;&gt;1),"Rever fonte ou artigo",IF(OR(G42&lt;&gt;"Confirmada",COUNT(E42:F42)&lt;&gt;2),"Cobertura por apurar",IF(COUNTIFS($B$7:$B$310,B42,$C$7:$C$310,C42)&gt;1,"Rever par fonte/artigo duplicado",IF(INDEX(Orcamento!$T$7:$T$306,MATCH(C42,Orcamento!$A$7:$A$306,0))&lt;&gt;"OK","Rever orçamento associado",IF(OR(E42&lt;0,F42&lt;0,F42&gt;E42,SUMIF($C$7:$C$310,C42,$E$7:$E$310)&gt;INDEX(Orcamento!$K$7:$K$306,MATCH(C42,Orcamento!$A$7:$A$306,0))-INDEX(Orcamento!$L$7:$L$306,MATCH(C42,Orcamento!$A$7:$A$306,0)),SUMIF($C$7:$C$310,C42,$F$7:$F$310)&gt;INDEX(Orcamento!$S$7:$S$306,MATCH(C42,Orcamento!$A$7:$A$306,0)),SUMIF($C$7:$C$310,C42,$E$7:$E$310)-SUMIF($C$7:$C$310,C42,$F$7:$F$310)&gt;INDEX(Orcamento!$K$7:$K$306,MATCH(C42,Orcamento!$A$7:$A$306,0))-INDEX(Orcamento!$L$7:$L$306,MATCH(C42,Orcamento!$A$7:$A$306,0))-INDEX(Orcamento!$S$7:$S$306,MATCH(C42,Orcamento!$A$7:$A$306,0))),"Rever sobreposição ou limites",IF(H42="","Falta fundamento","OK")))))))</f>
        <v/>
      </c>
    </row>
    <row r="43" spans="1:9" ht="34.950000000000003" customHeight="1">
      <c r="A43" s="8" t="s">
        <v>376</v>
      </c>
      <c r="B43" s="7"/>
      <c r="C43" s="7"/>
      <c r="D43" s="8" t="str">
        <f>IF(C43="","",IF(COUNTIF(Orcamento!$A$7:$A$106,C43)&lt;&gt;1,"Rever ID",IF(INDEX(Orcamento!$B$7:$B$106,MATCH(C43,Orcamento!$A$7:$A$106,0))="","Rever artigo sem intervenção",INDEX(Orcamento!$B$7:$B$106,MATCH(C43,Orcamento!$A$7:$A$106,0)))))</f>
        <v/>
      </c>
      <c r="E43" s="12"/>
      <c r="F43" s="12"/>
      <c r="G43" s="7"/>
      <c r="H43" s="7"/>
      <c r="I43" s="35" t="str">
        <f>IF(COUNTA(B43:C43,E43:H43)=0,"",IF(OR(COUNTIFS(Fontes!$A$7:$A$106,B43,Fontes!$B$7:$B$106,"&lt;&gt;")&lt;&gt;1,COUNTIFS(Orcamento!$A$7:$A$306,C43,Orcamento!$B$7:$B$306,"&lt;&gt;")&lt;&gt;1),"Rever fonte ou artigo",IF(OR(G43&lt;&gt;"Confirmada",COUNT(E43:F43)&lt;&gt;2),"Cobertura por apurar",IF(COUNTIFS($B$7:$B$310,B43,$C$7:$C$310,C43)&gt;1,"Rever par fonte/artigo duplicado",IF(INDEX(Orcamento!$T$7:$T$306,MATCH(C43,Orcamento!$A$7:$A$306,0))&lt;&gt;"OK","Rever orçamento associado",IF(OR(E43&lt;0,F43&lt;0,F43&gt;E43,SUMIF($C$7:$C$310,C43,$E$7:$E$310)&gt;INDEX(Orcamento!$K$7:$K$306,MATCH(C43,Orcamento!$A$7:$A$306,0))-INDEX(Orcamento!$L$7:$L$306,MATCH(C43,Orcamento!$A$7:$A$306,0)),SUMIF($C$7:$C$310,C43,$F$7:$F$310)&gt;INDEX(Orcamento!$S$7:$S$306,MATCH(C43,Orcamento!$A$7:$A$306,0)),SUMIF($C$7:$C$310,C43,$E$7:$E$310)-SUMIF($C$7:$C$310,C43,$F$7:$F$310)&gt;INDEX(Orcamento!$K$7:$K$306,MATCH(C43,Orcamento!$A$7:$A$306,0))-INDEX(Orcamento!$L$7:$L$306,MATCH(C43,Orcamento!$A$7:$A$306,0))-INDEX(Orcamento!$S$7:$S$306,MATCH(C43,Orcamento!$A$7:$A$306,0))),"Rever sobreposição ou limites",IF(H43="","Falta fundamento","OK")))))))</f>
        <v/>
      </c>
    </row>
    <row r="44" spans="1:9" ht="34.950000000000003" customHeight="1">
      <c r="A44" s="8" t="s">
        <v>377</v>
      </c>
      <c r="B44" s="7"/>
      <c r="C44" s="7"/>
      <c r="D44" s="8" t="str">
        <f>IF(C44="","",IF(COUNTIF(Orcamento!$A$7:$A$106,C44)&lt;&gt;1,"Rever ID",IF(INDEX(Orcamento!$B$7:$B$106,MATCH(C44,Orcamento!$A$7:$A$106,0))="","Rever artigo sem intervenção",INDEX(Orcamento!$B$7:$B$106,MATCH(C44,Orcamento!$A$7:$A$106,0)))))</f>
        <v/>
      </c>
      <c r="E44" s="12"/>
      <c r="F44" s="12"/>
      <c r="G44" s="7"/>
      <c r="H44" s="7"/>
      <c r="I44" s="35" t="str">
        <f>IF(COUNTA(B44:C44,E44:H44)=0,"",IF(OR(COUNTIFS(Fontes!$A$7:$A$106,B44,Fontes!$B$7:$B$106,"&lt;&gt;")&lt;&gt;1,COUNTIFS(Orcamento!$A$7:$A$306,C44,Orcamento!$B$7:$B$306,"&lt;&gt;")&lt;&gt;1),"Rever fonte ou artigo",IF(OR(G44&lt;&gt;"Confirmada",COUNT(E44:F44)&lt;&gt;2),"Cobertura por apurar",IF(COUNTIFS($B$7:$B$310,B44,$C$7:$C$310,C44)&gt;1,"Rever par fonte/artigo duplicado",IF(INDEX(Orcamento!$T$7:$T$306,MATCH(C44,Orcamento!$A$7:$A$306,0))&lt;&gt;"OK","Rever orçamento associado",IF(OR(E44&lt;0,F44&lt;0,F44&gt;E44,SUMIF($C$7:$C$310,C44,$E$7:$E$310)&gt;INDEX(Orcamento!$K$7:$K$306,MATCH(C44,Orcamento!$A$7:$A$306,0))-INDEX(Orcamento!$L$7:$L$306,MATCH(C44,Orcamento!$A$7:$A$306,0)),SUMIF($C$7:$C$310,C44,$F$7:$F$310)&gt;INDEX(Orcamento!$S$7:$S$306,MATCH(C44,Orcamento!$A$7:$A$306,0)),SUMIF($C$7:$C$310,C44,$E$7:$E$310)-SUMIF($C$7:$C$310,C44,$F$7:$F$310)&gt;INDEX(Orcamento!$K$7:$K$306,MATCH(C44,Orcamento!$A$7:$A$306,0))-INDEX(Orcamento!$L$7:$L$306,MATCH(C44,Orcamento!$A$7:$A$306,0))-INDEX(Orcamento!$S$7:$S$306,MATCH(C44,Orcamento!$A$7:$A$306,0))),"Rever sobreposição ou limites",IF(H44="","Falta fundamento","OK")))))))</f>
        <v/>
      </c>
    </row>
    <row r="45" spans="1:9" ht="34.950000000000003" customHeight="1">
      <c r="A45" s="8" t="s">
        <v>378</v>
      </c>
      <c r="B45" s="7"/>
      <c r="C45" s="7"/>
      <c r="D45" s="8" t="str">
        <f>IF(C45="","",IF(COUNTIF(Orcamento!$A$7:$A$106,C45)&lt;&gt;1,"Rever ID",IF(INDEX(Orcamento!$B$7:$B$106,MATCH(C45,Orcamento!$A$7:$A$106,0))="","Rever artigo sem intervenção",INDEX(Orcamento!$B$7:$B$106,MATCH(C45,Orcamento!$A$7:$A$106,0)))))</f>
        <v/>
      </c>
      <c r="E45" s="12"/>
      <c r="F45" s="12"/>
      <c r="G45" s="7"/>
      <c r="H45" s="7"/>
      <c r="I45" s="35" t="str">
        <f>IF(COUNTA(B45:C45,E45:H45)=0,"",IF(OR(COUNTIFS(Fontes!$A$7:$A$106,B45,Fontes!$B$7:$B$106,"&lt;&gt;")&lt;&gt;1,COUNTIFS(Orcamento!$A$7:$A$306,C45,Orcamento!$B$7:$B$306,"&lt;&gt;")&lt;&gt;1),"Rever fonte ou artigo",IF(OR(G45&lt;&gt;"Confirmada",COUNT(E45:F45)&lt;&gt;2),"Cobertura por apurar",IF(COUNTIFS($B$7:$B$310,B45,$C$7:$C$310,C45)&gt;1,"Rever par fonte/artigo duplicado",IF(INDEX(Orcamento!$T$7:$T$306,MATCH(C45,Orcamento!$A$7:$A$306,0))&lt;&gt;"OK","Rever orçamento associado",IF(OR(E45&lt;0,F45&lt;0,F45&gt;E45,SUMIF($C$7:$C$310,C45,$E$7:$E$310)&gt;INDEX(Orcamento!$K$7:$K$306,MATCH(C45,Orcamento!$A$7:$A$306,0))-INDEX(Orcamento!$L$7:$L$306,MATCH(C45,Orcamento!$A$7:$A$306,0)),SUMIF($C$7:$C$310,C45,$F$7:$F$310)&gt;INDEX(Orcamento!$S$7:$S$306,MATCH(C45,Orcamento!$A$7:$A$306,0)),SUMIF($C$7:$C$310,C45,$E$7:$E$310)-SUMIF($C$7:$C$310,C45,$F$7:$F$310)&gt;INDEX(Orcamento!$K$7:$K$306,MATCH(C45,Orcamento!$A$7:$A$306,0))-INDEX(Orcamento!$L$7:$L$306,MATCH(C45,Orcamento!$A$7:$A$306,0))-INDEX(Orcamento!$S$7:$S$306,MATCH(C45,Orcamento!$A$7:$A$306,0))),"Rever sobreposição ou limites",IF(H45="","Falta fundamento","OK")))))))</f>
        <v/>
      </c>
    </row>
    <row r="46" spans="1:9" ht="34.950000000000003" customHeight="1">
      <c r="A46" s="8" t="s">
        <v>379</v>
      </c>
      <c r="B46" s="7"/>
      <c r="C46" s="7"/>
      <c r="D46" s="8" t="str">
        <f>IF(C46="","",IF(COUNTIF(Orcamento!$A$7:$A$106,C46)&lt;&gt;1,"Rever ID",IF(INDEX(Orcamento!$B$7:$B$106,MATCH(C46,Orcamento!$A$7:$A$106,0))="","Rever artigo sem intervenção",INDEX(Orcamento!$B$7:$B$106,MATCH(C46,Orcamento!$A$7:$A$106,0)))))</f>
        <v/>
      </c>
      <c r="E46" s="12"/>
      <c r="F46" s="12"/>
      <c r="G46" s="7"/>
      <c r="H46" s="7"/>
      <c r="I46" s="35" t="str">
        <f>IF(COUNTA(B46:C46,E46:H46)=0,"",IF(OR(COUNTIFS(Fontes!$A$7:$A$106,B46,Fontes!$B$7:$B$106,"&lt;&gt;")&lt;&gt;1,COUNTIFS(Orcamento!$A$7:$A$306,C46,Orcamento!$B$7:$B$306,"&lt;&gt;")&lt;&gt;1),"Rever fonte ou artigo",IF(OR(G46&lt;&gt;"Confirmada",COUNT(E46:F46)&lt;&gt;2),"Cobertura por apurar",IF(COUNTIFS($B$7:$B$310,B46,$C$7:$C$310,C46)&gt;1,"Rever par fonte/artigo duplicado",IF(INDEX(Orcamento!$T$7:$T$306,MATCH(C46,Orcamento!$A$7:$A$306,0))&lt;&gt;"OK","Rever orçamento associado",IF(OR(E46&lt;0,F46&lt;0,F46&gt;E46,SUMIF($C$7:$C$310,C46,$E$7:$E$310)&gt;INDEX(Orcamento!$K$7:$K$306,MATCH(C46,Orcamento!$A$7:$A$306,0))-INDEX(Orcamento!$L$7:$L$306,MATCH(C46,Orcamento!$A$7:$A$306,0)),SUMIF($C$7:$C$310,C46,$F$7:$F$310)&gt;INDEX(Orcamento!$S$7:$S$306,MATCH(C46,Orcamento!$A$7:$A$306,0)),SUMIF($C$7:$C$310,C46,$E$7:$E$310)-SUMIF($C$7:$C$310,C46,$F$7:$F$310)&gt;INDEX(Orcamento!$K$7:$K$306,MATCH(C46,Orcamento!$A$7:$A$306,0))-INDEX(Orcamento!$L$7:$L$306,MATCH(C46,Orcamento!$A$7:$A$306,0))-INDEX(Orcamento!$S$7:$S$306,MATCH(C46,Orcamento!$A$7:$A$306,0))),"Rever sobreposição ou limites",IF(H46="","Falta fundamento","OK")))))))</f>
        <v/>
      </c>
    </row>
    <row r="47" spans="1:9" ht="34.950000000000003" customHeight="1">
      <c r="A47" s="8" t="s">
        <v>380</v>
      </c>
      <c r="B47" s="7"/>
      <c r="C47" s="7"/>
      <c r="D47" s="8" t="str">
        <f>IF(C47="","",IF(COUNTIF(Orcamento!$A$7:$A$106,C47)&lt;&gt;1,"Rever ID",IF(INDEX(Orcamento!$B$7:$B$106,MATCH(C47,Orcamento!$A$7:$A$106,0))="","Rever artigo sem intervenção",INDEX(Orcamento!$B$7:$B$106,MATCH(C47,Orcamento!$A$7:$A$106,0)))))</f>
        <v/>
      </c>
      <c r="E47" s="12"/>
      <c r="F47" s="12"/>
      <c r="G47" s="7"/>
      <c r="H47" s="7"/>
      <c r="I47" s="35" t="str">
        <f>IF(COUNTA(B47:C47,E47:H47)=0,"",IF(OR(COUNTIFS(Fontes!$A$7:$A$106,B47,Fontes!$B$7:$B$106,"&lt;&gt;")&lt;&gt;1,COUNTIFS(Orcamento!$A$7:$A$306,C47,Orcamento!$B$7:$B$306,"&lt;&gt;")&lt;&gt;1),"Rever fonte ou artigo",IF(OR(G47&lt;&gt;"Confirmada",COUNT(E47:F47)&lt;&gt;2),"Cobertura por apurar",IF(COUNTIFS($B$7:$B$310,B47,$C$7:$C$310,C47)&gt;1,"Rever par fonte/artigo duplicado",IF(INDEX(Orcamento!$T$7:$T$306,MATCH(C47,Orcamento!$A$7:$A$306,0))&lt;&gt;"OK","Rever orçamento associado",IF(OR(E47&lt;0,F47&lt;0,F47&gt;E47,SUMIF($C$7:$C$310,C47,$E$7:$E$310)&gt;INDEX(Orcamento!$K$7:$K$306,MATCH(C47,Orcamento!$A$7:$A$306,0))-INDEX(Orcamento!$L$7:$L$306,MATCH(C47,Orcamento!$A$7:$A$306,0)),SUMIF($C$7:$C$310,C47,$F$7:$F$310)&gt;INDEX(Orcamento!$S$7:$S$306,MATCH(C47,Orcamento!$A$7:$A$306,0)),SUMIF($C$7:$C$310,C47,$E$7:$E$310)-SUMIF($C$7:$C$310,C47,$F$7:$F$310)&gt;INDEX(Orcamento!$K$7:$K$306,MATCH(C47,Orcamento!$A$7:$A$306,0))-INDEX(Orcamento!$L$7:$L$306,MATCH(C47,Orcamento!$A$7:$A$306,0))-INDEX(Orcamento!$S$7:$S$306,MATCH(C47,Orcamento!$A$7:$A$306,0))),"Rever sobreposição ou limites",IF(H47="","Falta fundamento","OK")))))))</f>
        <v/>
      </c>
    </row>
    <row r="48" spans="1:9" ht="34.950000000000003" customHeight="1">
      <c r="A48" s="8" t="s">
        <v>381</v>
      </c>
      <c r="B48" s="7"/>
      <c r="C48" s="7"/>
      <c r="D48" s="8" t="str">
        <f>IF(C48="","",IF(COUNTIF(Orcamento!$A$7:$A$106,C48)&lt;&gt;1,"Rever ID",IF(INDEX(Orcamento!$B$7:$B$106,MATCH(C48,Orcamento!$A$7:$A$106,0))="","Rever artigo sem intervenção",INDEX(Orcamento!$B$7:$B$106,MATCH(C48,Orcamento!$A$7:$A$106,0)))))</f>
        <v/>
      </c>
      <c r="E48" s="12"/>
      <c r="F48" s="12"/>
      <c r="G48" s="7"/>
      <c r="H48" s="7"/>
      <c r="I48" s="35" t="str">
        <f>IF(COUNTA(B48:C48,E48:H48)=0,"",IF(OR(COUNTIFS(Fontes!$A$7:$A$106,B48,Fontes!$B$7:$B$106,"&lt;&gt;")&lt;&gt;1,COUNTIFS(Orcamento!$A$7:$A$306,C48,Orcamento!$B$7:$B$306,"&lt;&gt;")&lt;&gt;1),"Rever fonte ou artigo",IF(OR(G48&lt;&gt;"Confirmada",COUNT(E48:F48)&lt;&gt;2),"Cobertura por apurar",IF(COUNTIFS($B$7:$B$310,B48,$C$7:$C$310,C48)&gt;1,"Rever par fonte/artigo duplicado",IF(INDEX(Orcamento!$T$7:$T$306,MATCH(C48,Orcamento!$A$7:$A$306,0))&lt;&gt;"OK","Rever orçamento associado",IF(OR(E48&lt;0,F48&lt;0,F48&gt;E48,SUMIF($C$7:$C$310,C48,$E$7:$E$310)&gt;INDEX(Orcamento!$K$7:$K$306,MATCH(C48,Orcamento!$A$7:$A$306,0))-INDEX(Orcamento!$L$7:$L$306,MATCH(C48,Orcamento!$A$7:$A$306,0)),SUMIF($C$7:$C$310,C48,$F$7:$F$310)&gt;INDEX(Orcamento!$S$7:$S$306,MATCH(C48,Orcamento!$A$7:$A$306,0)),SUMIF($C$7:$C$310,C48,$E$7:$E$310)-SUMIF($C$7:$C$310,C48,$F$7:$F$310)&gt;INDEX(Orcamento!$K$7:$K$306,MATCH(C48,Orcamento!$A$7:$A$306,0))-INDEX(Orcamento!$L$7:$L$306,MATCH(C48,Orcamento!$A$7:$A$306,0))-INDEX(Orcamento!$S$7:$S$306,MATCH(C48,Orcamento!$A$7:$A$306,0))),"Rever sobreposição ou limites",IF(H48="","Falta fundamento","OK")))))))</f>
        <v/>
      </c>
    </row>
    <row r="49" spans="1:9" ht="34.950000000000003" customHeight="1">
      <c r="A49" s="8" t="s">
        <v>382</v>
      </c>
      <c r="B49" s="7"/>
      <c r="C49" s="7"/>
      <c r="D49" s="8" t="str">
        <f>IF(C49="","",IF(COUNTIF(Orcamento!$A$7:$A$106,C49)&lt;&gt;1,"Rever ID",IF(INDEX(Orcamento!$B$7:$B$106,MATCH(C49,Orcamento!$A$7:$A$106,0))="","Rever artigo sem intervenção",INDEX(Orcamento!$B$7:$B$106,MATCH(C49,Orcamento!$A$7:$A$106,0)))))</f>
        <v/>
      </c>
      <c r="E49" s="12"/>
      <c r="F49" s="12"/>
      <c r="G49" s="7"/>
      <c r="H49" s="7"/>
      <c r="I49" s="35" t="str">
        <f>IF(COUNTA(B49:C49,E49:H49)=0,"",IF(OR(COUNTIFS(Fontes!$A$7:$A$106,B49,Fontes!$B$7:$B$106,"&lt;&gt;")&lt;&gt;1,COUNTIFS(Orcamento!$A$7:$A$306,C49,Orcamento!$B$7:$B$306,"&lt;&gt;")&lt;&gt;1),"Rever fonte ou artigo",IF(OR(G49&lt;&gt;"Confirmada",COUNT(E49:F49)&lt;&gt;2),"Cobertura por apurar",IF(COUNTIFS($B$7:$B$310,B49,$C$7:$C$310,C49)&gt;1,"Rever par fonte/artigo duplicado",IF(INDEX(Orcamento!$T$7:$T$306,MATCH(C49,Orcamento!$A$7:$A$306,0))&lt;&gt;"OK","Rever orçamento associado",IF(OR(E49&lt;0,F49&lt;0,F49&gt;E49,SUMIF($C$7:$C$310,C49,$E$7:$E$310)&gt;INDEX(Orcamento!$K$7:$K$306,MATCH(C49,Orcamento!$A$7:$A$306,0))-INDEX(Orcamento!$L$7:$L$306,MATCH(C49,Orcamento!$A$7:$A$306,0)),SUMIF($C$7:$C$310,C49,$F$7:$F$310)&gt;INDEX(Orcamento!$S$7:$S$306,MATCH(C49,Orcamento!$A$7:$A$306,0)),SUMIF($C$7:$C$310,C49,$E$7:$E$310)-SUMIF($C$7:$C$310,C49,$F$7:$F$310)&gt;INDEX(Orcamento!$K$7:$K$306,MATCH(C49,Orcamento!$A$7:$A$306,0))-INDEX(Orcamento!$L$7:$L$306,MATCH(C49,Orcamento!$A$7:$A$306,0))-INDEX(Orcamento!$S$7:$S$306,MATCH(C49,Orcamento!$A$7:$A$306,0))),"Rever sobreposição ou limites",IF(H49="","Falta fundamento","OK")))))))</f>
        <v/>
      </c>
    </row>
    <row r="50" spans="1:9" ht="34.950000000000003" customHeight="1">
      <c r="A50" s="8" t="s">
        <v>383</v>
      </c>
      <c r="B50" s="7"/>
      <c r="C50" s="7"/>
      <c r="D50" s="8" t="str">
        <f>IF(C50="","",IF(COUNTIF(Orcamento!$A$7:$A$106,C50)&lt;&gt;1,"Rever ID",IF(INDEX(Orcamento!$B$7:$B$106,MATCH(C50,Orcamento!$A$7:$A$106,0))="","Rever artigo sem intervenção",INDEX(Orcamento!$B$7:$B$106,MATCH(C50,Orcamento!$A$7:$A$106,0)))))</f>
        <v/>
      </c>
      <c r="E50" s="12"/>
      <c r="F50" s="12"/>
      <c r="G50" s="7"/>
      <c r="H50" s="7"/>
      <c r="I50" s="35" t="str">
        <f>IF(COUNTA(B50:C50,E50:H50)=0,"",IF(OR(COUNTIFS(Fontes!$A$7:$A$106,B50,Fontes!$B$7:$B$106,"&lt;&gt;")&lt;&gt;1,COUNTIFS(Orcamento!$A$7:$A$306,C50,Orcamento!$B$7:$B$306,"&lt;&gt;")&lt;&gt;1),"Rever fonte ou artigo",IF(OR(G50&lt;&gt;"Confirmada",COUNT(E50:F50)&lt;&gt;2),"Cobertura por apurar",IF(COUNTIFS($B$7:$B$310,B50,$C$7:$C$310,C50)&gt;1,"Rever par fonte/artigo duplicado",IF(INDEX(Orcamento!$T$7:$T$306,MATCH(C50,Orcamento!$A$7:$A$306,0))&lt;&gt;"OK","Rever orçamento associado",IF(OR(E50&lt;0,F50&lt;0,F50&gt;E50,SUMIF($C$7:$C$310,C50,$E$7:$E$310)&gt;INDEX(Orcamento!$K$7:$K$306,MATCH(C50,Orcamento!$A$7:$A$306,0))-INDEX(Orcamento!$L$7:$L$306,MATCH(C50,Orcamento!$A$7:$A$306,0)),SUMIF($C$7:$C$310,C50,$F$7:$F$310)&gt;INDEX(Orcamento!$S$7:$S$306,MATCH(C50,Orcamento!$A$7:$A$306,0)),SUMIF($C$7:$C$310,C50,$E$7:$E$310)-SUMIF($C$7:$C$310,C50,$F$7:$F$310)&gt;INDEX(Orcamento!$K$7:$K$306,MATCH(C50,Orcamento!$A$7:$A$306,0))-INDEX(Orcamento!$L$7:$L$306,MATCH(C50,Orcamento!$A$7:$A$306,0))-INDEX(Orcamento!$S$7:$S$306,MATCH(C50,Orcamento!$A$7:$A$306,0))),"Rever sobreposição ou limites",IF(H50="","Falta fundamento","OK")))))))</f>
        <v/>
      </c>
    </row>
    <row r="51" spans="1:9" ht="34.950000000000003" customHeight="1">
      <c r="A51" s="8" t="s">
        <v>384</v>
      </c>
      <c r="B51" s="7"/>
      <c r="C51" s="7"/>
      <c r="D51" s="8" t="str">
        <f>IF(C51="","",IF(COUNTIF(Orcamento!$A$7:$A$106,C51)&lt;&gt;1,"Rever ID",IF(INDEX(Orcamento!$B$7:$B$106,MATCH(C51,Orcamento!$A$7:$A$106,0))="","Rever artigo sem intervenção",INDEX(Orcamento!$B$7:$B$106,MATCH(C51,Orcamento!$A$7:$A$106,0)))))</f>
        <v/>
      </c>
      <c r="E51" s="12"/>
      <c r="F51" s="12"/>
      <c r="G51" s="7"/>
      <c r="H51" s="7"/>
      <c r="I51" s="35" t="str">
        <f>IF(COUNTA(B51:C51,E51:H51)=0,"",IF(OR(COUNTIFS(Fontes!$A$7:$A$106,B51,Fontes!$B$7:$B$106,"&lt;&gt;")&lt;&gt;1,COUNTIFS(Orcamento!$A$7:$A$306,C51,Orcamento!$B$7:$B$306,"&lt;&gt;")&lt;&gt;1),"Rever fonte ou artigo",IF(OR(G51&lt;&gt;"Confirmada",COUNT(E51:F51)&lt;&gt;2),"Cobertura por apurar",IF(COUNTIFS($B$7:$B$310,B51,$C$7:$C$310,C51)&gt;1,"Rever par fonte/artigo duplicado",IF(INDEX(Orcamento!$T$7:$T$306,MATCH(C51,Orcamento!$A$7:$A$306,0))&lt;&gt;"OK","Rever orçamento associado",IF(OR(E51&lt;0,F51&lt;0,F51&gt;E51,SUMIF($C$7:$C$310,C51,$E$7:$E$310)&gt;INDEX(Orcamento!$K$7:$K$306,MATCH(C51,Orcamento!$A$7:$A$306,0))-INDEX(Orcamento!$L$7:$L$306,MATCH(C51,Orcamento!$A$7:$A$306,0)),SUMIF($C$7:$C$310,C51,$F$7:$F$310)&gt;INDEX(Orcamento!$S$7:$S$306,MATCH(C51,Orcamento!$A$7:$A$306,0)),SUMIF($C$7:$C$310,C51,$E$7:$E$310)-SUMIF($C$7:$C$310,C51,$F$7:$F$310)&gt;INDEX(Orcamento!$K$7:$K$306,MATCH(C51,Orcamento!$A$7:$A$306,0))-INDEX(Orcamento!$L$7:$L$306,MATCH(C51,Orcamento!$A$7:$A$306,0))-INDEX(Orcamento!$S$7:$S$306,MATCH(C51,Orcamento!$A$7:$A$306,0))),"Rever sobreposição ou limites",IF(H51="","Falta fundamento","OK")))))))</f>
        <v/>
      </c>
    </row>
    <row r="52" spans="1:9" ht="34.950000000000003" customHeight="1">
      <c r="A52" s="8" t="s">
        <v>385</v>
      </c>
      <c r="B52" s="7"/>
      <c r="C52" s="7"/>
      <c r="D52" s="8" t="str">
        <f>IF(C52="","",IF(COUNTIF(Orcamento!$A$7:$A$106,C52)&lt;&gt;1,"Rever ID",IF(INDEX(Orcamento!$B$7:$B$106,MATCH(C52,Orcamento!$A$7:$A$106,0))="","Rever artigo sem intervenção",INDEX(Orcamento!$B$7:$B$106,MATCH(C52,Orcamento!$A$7:$A$106,0)))))</f>
        <v/>
      </c>
      <c r="E52" s="12"/>
      <c r="F52" s="12"/>
      <c r="G52" s="7"/>
      <c r="H52" s="7"/>
      <c r="I52" s="35" t="str">
        <f>IF(COUNTA(B52:C52,E52:H52)=0,"",IF(OR(COUNTIFS(Fontes!$A$7:$A$106,B52,Fontes!$B$7:$B$106,"&lt;&gt;")&lt;&gt;1,COUNTIFS(Orcamento!$A$7:$A$306,C52,Orcamento!$B$7:$B$306,"&lt;&gt;")&lt;&gt;1),"Rever fonte ou artigo",IF(OR(G52&lt;&gt;"Confirmada",COUNT(E52:F52)&lt;&gt;2),"Cobertura por apurar",IF(COUNTIFS($B$7:$B$310,B52,$C$7:$C$310,C52)&gt;1,"Rever par fonte/artigo duplicado",IF(INDEX(Orcamento!$T$7:$T$306,MATCH(C52,Orcamento!$A$7:$A$306,0))&lt;&gt;"OK","Rever orçamento associado",IF(OR(E52&lt;0,F52&lt;0,F52&gt;E52,SUMIF($C$7:$C$310,C52,$E$7:$E$310)&gt;INDEX(Orcamento!$K$7:$K$306,MATCH(C52,Orcamento!$A$7:$A$306,0))-INDEX(Orcamento!$L$7:$L$306,MATCH(C52,Orcamento!$A$7:$A$306,0)),SUMIF($C$7:$C$310,C52,$F$7:$F$310)&gt;INDEX(Orcamento!$S$7:$S$306,MATCH(C52,Orcamento!$A$7:$A$306,0)),SUMIF($C$7:$C$310,C52,$E$7:$E$310)-SUMIF($C$7:$C$310,C52,$F$7:$F$310)&gt;INDEX(Orcamento!$K$7:$K$306,MATCH(C52,Orcamento!$A$7:$A$306,0))-INDEX(Orcamento!$L$7:$L$306,MATCH(C52,Orcamento!$A$7:$A$306,0))-INDEX(Orcamento!$S$7:$S$306,MATCH(C52,Orcamento!$A$7:$A$306,0))),"Rever sobreposição ou limites",IF(H52="","Falta fundamento","OK")))))))</f>
        <v/>
      </c>
    </row>
    <row r="53" spans="1:9" ht="34.950000000000003" customHeight="1">
      <c r="A53" s="8" t="s">
        <v>386</v>
      </c>
      <c r="B53" s="7"/>
      <c r="C53" s="7"/>
      <c r="D53" s="8" t="str">
        <f>IF(C53="","",IF(COUNTIF(Orcamento!$A$7:$A$106,C53)&lt;&gt;1,"Rever ID",IF(INDEX(Orcamento!$B$7:$B$106,MATCH(C53,Orcamento!$A$7:$A$106,0))="","Rever artigo sem intervenção",INDEX(Orcamento!$B$7:$B$106,MATCH(C53,Orcamento!$A$7:$A$106,0)))))</f>
        <v/>
      </c>
      <c r="E53" s="12"/>
      <c r="F53" s="12"/>
      <c r="G53" s="7"/>
      <c r="H53" s="7"/>
      <c r="I53" s="35" t="str">
        <f>IF(COUNTA(B53:C53,E53:H53)=0,"",IF(OR(COUNTIFS(Fontes!$A$7:$A$106,B53,Fontes!$B$7:$B$106,"&lt;&gt;")&lt;&gt;1,COUNTIFS(Orcamento!$A$7:$A$306,C53,Orcamento!$B$7:$B$306,"&lt;&gt;")&lt;&gt;1),"Rever fonte ou artigo",IF(OR(G53&lt;&gt;"Confirmada",COUNT(E53:F53)&lt;&gt;2),"Cobertura por apurar",IF(COUNTIFS($B$7:$B$310,B53,$C$7:$C$310,C53)&gt;1,"Rever par fonte/artigo duplicado",IF(INDEX(Orcamento!$T$7:$T$306,MATCH(C53,Orcamento!$A$7:$A$306,0))&lt;&gt;"OK","Rever orçamento associado",IF(OR(E53&lt;0,F53&lt;0,F53&gt;E53,SUMIF($C$7:$C$310,C53,$E$7:$E$310)&gt;INDEX(Orcamento!$K$7:$K$306,MATCH(C53,Orcamento!$A$7:$A$306,0))-INDEX(Orcamento!$L$7:$L$306,MATCH(C53,Orcamento!$A$7:$A$306,0)),SUMIF($C$7:$C$310,C53,$F$7:$F$310)&gt;INDEX(Orcamento!$S$7:$S$306,MATCH(C53,Orcamento!$A$7:$A$306,0)),SUMIF($C$7:$C$310,C53,$E$7:$E$310)-SUMIF($C$7:$C$310,C53,$F$7:$F$310)&gt;INDEX(Orcamento!$K$7:$K$306,MATCH(C53,Orcamento!$A$7:$A$306,0))-INDEX(Orcamento!$L$7:$L$306,MATCH(C53,Orcamento!$A$7:$A$306,0))-INDEX(Orcamento!$S$7:$S$306,MATCH(C53,Orcamento!$A$7:$A$306,0))),"Rever sobreposição ou limites",IF(H53="","Falta fundamento","OK")))))))</f>
        <v/>
      </c>
    </row>
    <row r="54" spans="1:9" ht="34.950000000000003" customHeight="1">
      <c r="A54" s="8" t="s">
        <v>387</v>
      </c>
      <c r="B54" s="7"/>
      <c r="C54" s="7"/>
      <c r="D54" s="8" t="str">
        <f>IF(C54="","",IF(COUNTIF(Orcamento!$A$7:$A$106,C54)&lt;&gt;1,"Rever ID",IF(INDEX(Orcamento!$B$7:$B$106,MATCH(C54,Orcamento!$A$7:$A$106,0))="","Rever artigo sem intervenção",INDEX(Orcamento!$B$7:$B$106,MATCH(C54,Orcamento!$A$7:$A$106,0)))))</f>
        <v/>
      </c>
      <c r="E54" s="12"/>
      <c r="F54" s="12"/>
      <c r="G54" s="7"/>
      <c r="H54" s="7"/>
      <c r="I54" s="35" t="str">
        <f>IF(COUNTA(B54:C54,E54:H54)=0,"",IF(OR(COUNTIFS(Fontes!$A$7:$A$106,B54,Fontes!$B$7:$B$106,"&lt;&gt;")&lt;&gt;1,COUNTIFS(Orcamento!$A$7:$A$306,C54,Orcamento!$B$7:$B$306,"&lt;&gt;")&lt;&gt;1),"Rever fonte ou artigo",IF(OR(G54&lt;&gt;"Confirmada",COUNT(E54:F54)&lt;&gt;2),"Cobertura por apurar",IF(COUNTIFS($B$7:$B$310,B54,$C$7:$C$310,C54)&gt;1,"Rever par fonte/artigo duplicado",IF(INDEX(Orcamento!$T$7:$T$306,MATCH(C54,Orcamento!$A$7:$A$306,0))&lt;&gt;"OK","Rever orçamento associado",IF(OR(E54&lt;0,F54&lt;0,F54&gt;E54,SUMIF($C$7:$C$310,C54,$E$7:$E$310)&gt;INDEX(Orcamento!$K$7:$K$306,MATCH(C54,Orcamento!$A$7:$A$306,0))-INDEX(Orcamento!$L$7:$L$306,MATCH(C54,Orcamento!$A$7:$A$306,0)),SUMIF($C$7:$C$310,C54,$F$7:$F$310)&gt;INDEX(Orcamento!$S$7:$S$306,MATCH(C54,Orcamento!$A$7:$A$306,0)),SUMIF($C$7:$C$310,C54,$E$7:$E$310)-SUMIF($C$7:$C$310,C54,$F$7:$F$310)&gt;INDEX(Orcamento!$K$7:$K$306,MATCH(C54,Orcamento!$A$7:$A$306,0))-INDEX(Orcamento!$L$7:$L$306,MATCH(C54,Orcamento!$A$7:$A$306,0))-INDEX(Orcamento!$S$7:$S$306,MATCH(C54,Orcamento!$A$7:$A$306,0))),"Rever sobreposição ou limites",IF(H54="","Falta fundamento","OK")))))))</f>
        <v/>
      </c>
    </row>
    <row r="55" spans="1:9" ht="34.950000000000003" customHeight="1">
      <c r="A55" s="8" t="s">
        <v>388</v>
      </c>
      <c r="B55" s="7"/>
      <c r="C55" s="7"/>
      <c r="D55" s="8" t="str">
        <f>IF(C55="","",IF(COUNTIF(Orcamento!$A$7:$A$106,C55)&lt;&gt;1,"Rever ID",IF(INDEX(Orcamento!$B$7:$B$106,MATCH(C55,Orcamento!$A$7:$A$106,0))="","Rever artigo sem intervenção",INDEX(Orcamento!$B$7:$B$106,MATCH(C55,Orcamento!$A$7:$A$106,0)))))</f>
        <v/>
      </c>
      <c r="E55" s="12"/>
      <c r="F55" s="12"/>
      <c r="G55" s="7"/>
      <c r="H55" s="7"/>
      <c r="I55" s="35" t="str">
        <f>IF(COUNTA(B55:C55,E55:H55)=0,"",IF(OR(COUNTIFS(Fontes!$A$7:$A$106,B55,Fontes!$B$7:$B$106,"&lt;&gt;")&lt;&gt;1,COUNTIFS(Orcamento!$A$7:$A$306,C55,Orcamento!$B$7:$B$306,"&lt;&gt;")&lt;&gt;1),"Rever fonte ou artigo",IF(OR(G55&lt;&gt;"Confirmada",COUNT(E55:F55)&lt;&gt;2),"Cobertura por apurar",IF(COUNTIFS($B$7:$B$310,B55,$C$7:$C$310,C55)&gt;1,"Rever par fonte/artigo duplicado",IF(INDEX(Orcamento!$T$7:$T$306,MATCH(C55,Orcamento!$A$7:$A$306,0))&lt;&gt;"OK","Rever orçamento associado",IF(OR(E55&lt;0,F55&lt;0,F55&gt;E55,SUMIF($C$7:$C$310,C55,$E$7:$E$310)&gt;INDEX(Orcamento!$K$7:$K$306,MATCH(C55,Orcamento!$A$7:$A$306,0))-INDEX(Orcamento!$L$7:$L$306,MATCH(C55,Orcamento!$A$7:$A$306,0)),SUMIF($C$7:$C$310,C55,$F$7:$F$310)&gt;INDEX(Orcamento!$S$7:$S$306,MATCH(C55,Orcamento!$A$7:$A$306,0)),SUMIF($C$7:$C$310,C55,$E$7:$E$310)-SUMIF($C$7:$C$310,C55,$F$7:$F$310)&gt;INDEX(Orcamento!$K$7:$K$306,MATCH(C55,Orcamento!$A$7:$A$306,0))-INDEX(Orcamento!$L$7:$L$306,MATCH(C55,Orcamento!$A$7:$A$306,0))-INDEX(Orcamento!$S$7:$S$306,MATCH(C55,Orcamento!$A$7:$A$306,0))),"Rever sobreposição ou limites",IF(H55="","Falta fundamento","OK")))))))</f>
        <v/>
      </c>
    </row>
    <row r="56" spans="1:9" ht="34.950000000000003" customHeight="1">
      <c r="A56" s="8" t="s">
        <v>389</v>
      </c>
      <c r="B56" s="7"/>
      <c r="C56" s="7"/>
      <c r="D56" s="8" t="str">
        <f>IF(C56="","",IF(COUNTIF(Orcamento!$A$7:$A$106,C56)&lt;&gt;1,"Rever ID",IF(INDEX(Orcamento!$B$7:$B$106,MATCH(C56,Orcamento!$A$7:$A$106,0))="","Rever artigo sem intervenção",INDEX(Orcamento!$B$7:$B$106,MATCH(C56,Orcamento!$A$7:$A$106,0)))))</f>
        <v/>
      </c>
      <c r="E56" s="12"/>
      <c r="F56" s="12"/>
      <c r="G56" s="7"/>
      <c r="H56" s="7"/>
      <c r="I56" s="35" t="str">
        <f>IF(COUNTA(B56:C56,E56:H56)=0,"",IF(OR(COUNTIFS(Fontes!$A$7:$A$106,B56,Fontes!$B$7:$B$106,"&lt;&gt;")&lt;&gt;1,COUNTIFS(Orcamento!$A$7:$A$306,C56,Orcamento!$B$7:$B$306,"&lt;&gt;")&lt;&gt;1),"Rever fonte ou artigo",IF(OR(G56&lt;&gt;"Confirmada",COUNT(E56:F56)&lt;&gt;2),"Cobertura por apurar",IF(COUNTIFS($B$7:$B$310,B56,$C$7:$C$310,C56)&gt;1,"Rever par fonte/artigo duplicado",IF(INDEX(Orcamento!$T$7:$T$306,MATCH(C56,Orcamento!$A$7:$A$306,0))&lt;&gt;"OK","Rever orçamento associado",IF(OR(E56&lt;0,F56&lt;0,F56&gt;E56,SUMIF($C$7:$C$310,C56,$E$7:$E$310)&gt;INDEX(Orcamento!$K$7:$K$306,MATCH(C56,Orcamento!$A$7:$A$306,0))-INDEX(Orcamento!$L$7:$L$306,MATCH(C56,Orcamento!$A$7:$A$306,0)),SUMIF($C$7:$C$310,C56,$F$7:$F$310)&gt;INDEX(Orcamento!$S$7:$S$306,MATCH(C56,Orcamento!$A$7:$A$306,0)),SUMIF($C$7:$C$310,C56,$E$7:$E$310)-SUMIF($C$7:$C$310,C56,$F$7:$F$310)&gt;INDEX(Orcamento!$K$7:$K$306,MATCH(C56,Orcamento!$A$7:$A$306,0))-INDEX(Orcamento!$L$7:$L$306,MATCH(C56,Orcamento!$A$7:$A$306,0))-INDEX(Orcamento!$S$7:$S$306,MATCH(C56,Orcamento!$A$7:$A$306,0))),"Rever sobreposição ou limites",IF(H56="","Falta fundamento","OK")))))))</f>
        <v/>
      </c>
    </row>
    <row r="57" spans="1:9" ht="34.950000000000003" customHeight="1">
      <c r="A57" s="8" t="s">
        <v>390</v>
      </c>
      <c r="B57" s="7"/>
      <c r="C57" s="7"/>
      <c r="D57" s="8" t="str">
        <f>IF(C57="","",IF(COUNTIF(Orcamento!$A$7:$A$106,C57)&lt;&gt;1,"Rever ID",IF(INDEX(Orcamento!$B$7:$B$106,MATCH(C57,Orcamento!$A$7:$A$106,0))="","Rever artigo sem intervenção",INDEX(Orcamento!$B$7:$B$106,MATCH(C57,Orcamento!$A$7:$A$106,0)))))</f>
        <v/>
      </c>
      <c r="E57" s="12"/>
      <c r="F57" s="12"/>
      <c r="G57" s="7"/>
      <c r="H57" s="7"/>
      <c r="I57" s="35" t="str">
        <f>IF(COUNTA(B57:C57,E57:H57)=0,"",IF(OR(COUNTIFS(Fontes!$A$7:$A$106,B57,Fontes!$B$7:$B$106,"&lt;&gt;")&lt;&gt;1,COUNTIFS(Orcamento!$A$7:$A$306,C57,Orcamento!$B$7:$B$306,"&lt;&gt;")&lt;&gt;1),"Rever fonte ou artigo",IF(OR(G57&lt;&gt;"Confirmada",COUNT(E57:F57)&lt;&gt;2),"Cobertura por apurar",IF(COUNTIFS($B$7:$B$310,B57,$C$7:$C$310,C57)&gt;1,"Rever par fonte/artigo duplicado",IF(INDEX(Orcamento!$T$7:$T$306,MATCH(C57,Orcamento!$A$7:$A$306,0))&lt;&gt;"OK","Rever orçamento associado",IF(OR(E57&lt;0,F57&lt;0,F57&gt;E57,SUMIF($C$7:$C$310,C57,$E$7:$E$310)&gt;INDEX(Orcamento!$K$7:$K$306,MATCH(C57,Orcamento!$A$7:$A$306,0))-INDEX(Orcamento!$L$7:$L$306,MATCH(C57,Orcamento!$A$7:$A$306,0)),SUMIF($C$7:$C$310,C57,$F$7:$F$310)&gt;INDEX(Orcamento!$S$7:$S$306,MATCH(C57,Orcamento!$A$7:$A$306,0)),SUMIF($C$7:$C$310,C57,$E$7:$E$310)-SUMIF($C$7:$C$310,C57,$F$7:$F$310)&gt;INDEX(Orcamento!$K$7:$K$306,MATCH(C57,Orcamento!$A$7:$A$306,0))-INDEX(Orcamento!$L$7:$L$306,MATCH(C57,Orcamento!$A$7:$A$306,0))-INDEX(Orcamento!$S$7:$S$306,MATCH(C57,Orcamento!$A$7:$A$306,0))),"Rever sobreposição ou limites",IF(H57="","Falta fundamento","OK")))))))</f>
        <v/>
      </c>
    </row>
    <row r="58" spans="1:9" ht="34.950000000000003" customHeight="1">
      <c r="A58" s="8" t="s">
        <v>391</v>
      </c>
      <c r="B58" s="7"/>
      <c r="C58" s="7"/>
      <c r="D58" s="8" t="str">
        <f>IF(C58="","",IF(COUNTIF(Orcamento!$A$7:$A$106,C58)&lt;&gt;1,"Rever ID",IF(INDEX(Orcamento!$B$7:$B$106,MATCH(C58,Orcamento!$A$7:$A$106,0))="","Rever artigo sem intervenção",INDEX(Orcamento!$B$7:$B$106,MATCH(C58,Orcamento!$A$7:$A$106,0)))))</f>
        <v/>
      </c>
      <c r="E58" s="12"/>
      <c r="F58" s="12"/>
      <c r="G58" s="7"/>
      <c r="H58" s="7"/>
      <c r="I58" s="35" t="str">
        <f>IF(COUNTA(B58:C58,E58:H58)=0,"",IF(OR(COUNTIFS(Fontes!$A$7:$A$106,B58,Fontes!$B$7:$B$106,"&lt;&gt;")&lt;&gt;1,COUNTIFS(Orcamento!$A$7:$A$306,C58,Orcamento!$B$7:$B$306,"&lt;&gt;")&lt;&gt;1),"Rever fonte ou artigo",IF(OR(G58&lt;&gt;"Confirmada",COUNT(E58:F58)&lt;&gt;2),"Cobertura por apurar",IF(COUNTIFS($B$7:$B$310,B58,$C$7:$C$310,C58)&gt;1,"Rever par fonte/artigo duplicado",IF(INDEX(Orcamento!$T$7:$T$306,MATCH(C58,Orcamento!$A$7:$A$306,0))&lt;&gt;"OK","Rever orçamento associado",IF(OR(E58&lt;0,F58&lt;0,F58&gt;E58,SUMIF($C$7:$C$310,C58,$E$7:$E$310)&gt;INDEX(Orcamento!$K$7:$K$306,MATCH(C58,Orcamento!$A$7:$A$306,0))-INDEX(Orcamento!$L$7:$L$306,MATCH(C58,Orcamento!$A$7:$A$306,0)),SUMIF($C$7:$C$310,C58,$F$7:$F$310)&gt;INDEX(Orcamento!$S$7:$S$306,MATCH(C58,Orcamento!$A$7:$A$306,0)),SUMIF($C$7:$C$310,C58,$E$7:$E$310)-SUMIF($C$7:$C$310,C58,$F$7:$F$310)&gt;INDEX(Orcamento!$K$7:$K$306,MATCH(C58,Orcamento!$A$7:$A$306,0))-INDEX(Orcamento!$L$7:$L$306,MATCH(C58,Orcamento!$A$7:$A$306,0))-INDEX(Orcamento!$S$7:$S$306,MATCH(C58,Orcamento!$A$7:$A$306,0))),"Rever sobreposição ou limites",IF(H58="","Falta fundamento","OK")))))))</f>
        <v/>
      </c>
    </row>
    <row r="59" spans="1:9" ht="34.950000000000003" customHeight="1">
      <c r="A59" s="8" t="s">
        <v>392</v>
      </c>
      <c r="B59" s="7"/>
      <c r="C59" s="7"/>
      <c r="D59" s="8" t="str">
        <f>IF(C59="","",IF(COUNTIF(Orcamento!$A$7:$A$106,C59)&lt;&gt;1,"Rever ID",IF(INDEX(Orcamento!$B$7:$B$106,MATCH(C59,Orcamento!$A$7:$A$106,0))="","Rever artigo sem intervenção",INDEX(Orcamento!$B$7:$B$106,MATCH(C59,Orcamento!$A$7:$A$106,0)))))</f>
        <v/>
      </c>
      <c r="E59" s="12"/>
      <c r="F59" s="12"/>
      <c r="G59" s="7"/>
      <c r="H59" s="7"/>
      <c r="I59" s="35" t="str">
        <f>IF(COUNTA(B59:C59,E59:H59)=0,"",IF(OR(COUNTIFS(Fontes!$A$7:$A$106,B59,Fontes!$B$7:$B$106,"&lt;&gt;")&lt;&gt;1,COUNTIFS(Orcamento!$A$7:$A$306,C59,Orcamento!$B$7:$B$306,"&lt;&gt;")&lt;&gt;1),"Rever fonte ou artigo",IF(OR(G59&lt;&gt;"Confirmada",COUNT(E59:F59)&lt;&gt;2),"Cobertura por apurar",IF(COUNTIFS($B$7:$B$310,B59,$C$7:$C$310,C59)&gt;1,"Rever par fonte/artigo duplicado",IF(INDEX(Orcamento!$T$7:$T$306,MATCH(C59,Orcamento!$A$7:$A$306,0))&lt;&gt;"OK","Rever orçamento associado",IF(OR(E59&lt;0,F59&lt;0,F59&gt;E59,SUMIF($C$7:$C$310,C59,$E$7:$E$310)&gt;INDEX(Orcamento!$K$7:$K$306,MATCH(C59,Orcamento!$A$7:$A$306,0))-INDEX(Orcamento!$L$7:$L$306,MATCH(C59,Orcamento!$A$7:$A$306,0)),SUMIF($C$7:$C$310,C59,$F$7:$F$310)&gt;INDEX(Orcamento!$S$7:$S$306,MATCH(C59,Orcamento!$A$7:$A$306,0)),SUMIF($C$7:$C$310,C59,$E$7:$E$310)-SUMIF($C$7:$C$310,C59,$F$7:$F$310)&gt;INDEX(Orcamento!$K$7:$K$306,MATCH(C59,Orcamento!$A$7:$A$306,0))-INDEX(Orcamento!$L$7:$L$306,MATCH(C59,Orcamento!$A$7:$A$306,0))-INDEX(Orcamento!$S$7:$S$306,MATCH(C59,Orcamento!$A$7:$A$306,0))),"Rever sobreposição ou limites",IF(H59="","Falta fundamento","OK")))))))</f>
        <v/>
      </c>
    </row>
    <row r="60" spans="1:9" ht="34.950000000000003" customHeight="1">
      <c r="A60" s="8" t="s">
        <v>393</v>
      </c>
      <c r="B60" s="7"/>
      <c r="C60" s="7"/>
      <c r="D60" s="8" t="str">
        <f>IF(C60="","",IF(COUNTIF(Orcamento!$A$7:$A$106,C60)&lt;&gt;1,"Rever ID",IF(INDEX(Orcamento!$B$7:$B$106,MATCH(C60,Orcamento!$A$7:$A$106,0))="","Rever artigo sem intervenção",INDEX(Orcamento!$B$7:$B$106,MATCH(C60,Orcamento!$A$7:$A$106,0)))))</f>
        <v/>
      </c>
      <c r="E60" s="12"/>
      <c r="F60" s="12"/>
      <c r="G60" s="7"/>
      <c r="H60" s="7"/>
      <c r="I60" s="35" t="str">
        <f>IF(COUNTA(B60:C60,E60:H60)=0,"",IF(OR(COUNTIFS(Fontes!$A$7:$A$106,B60,Fontes!$B$7:$B$106,"&lt;&gt;")&lt;&gt;1,COUNTIFS(Orcamento!$A$7:$A$306,C60,Orcamento!$B$7:$B$306,"&lt;&gt;")&lt;&gt;1),"Rever fonte ou artigo",IF(OR(G60&lt;&gt;"Confirmada",COUNT(E60:F60)&lt;&gt;2),"Cobertura por apurar",IF(COUNTIFS($B$7:$B$310,B60,$C$7:$C$310,C60)&gt;1,"Rever par fonte/artigo duplicado",IF(INDEX(Orcamento!$T$7:$T$306,MATCH(C60,Orcamento!$A$7:$A$306,0))&lt;&gt;"OK","Rever orçamento associado",IF(OR(E60&lt;0,F60&lt;0,F60&gt;E60,SUMIF($C$7:$C$310,C60,$E$7:$E$310)&gt;INDEX(Orcamento!$K$7:$K$306,MATCH(C60,Orcamento!$A$7:$A$306,0))-INDEX(Orcamento!$L$7:$L$306,MATCH(C60,Orcamento!$A$7:$A$306,0)),SUMIF($C$7:$C$310,C60,$F$7:$F$310)&gt;INDEX(Orcamento!$S$7:$S$306,MATCH(C60,Orcamento!$A$7:$A$306,0)),SUMIF($C$7:$C$310,C60,$E$7:$E$310)-SUMIF($C$7:$C$310,C60,$F$7:$F$310)&gt;INDEX(Orcamento!$K$7:$K$306,MATCH(C60,Orcamento!$A$7:$A$306,0))-INDEX(Orcamento!$L$7:$L$306,MATCH(C60,Orcamento!$A$7:$A$306,0))-INDEX(Orcamento!$S$7:$S$306,MATCH(C60,Orcamento!$A$7:$A$306,0))),"Rever sobreposição ou limites",IF(H60="","Falta fundamento","OK")))))))</f>
        <v/>
      </c>
    </row>
    <row r="61" spans="1:9" ht="34.950000000000003" customHeight="1">
      <c r="A61" s="8" t="s">
        <v>394</v>
      </c>
      <c r="B61" s="7"/>
      <c r="C61" s="7"/>
      <c r="D61" s="8" t="str">
        <f>IF(C61="","",IF(COUNTIF(Orcamento!$A$7:$A$106,C61)&lt;&gt;1,"Rever ID",IF(INDEX(Orcamento!$B$7:$B$106,MATCH(C61,Orcamento!$A$7:$A$106,0))="","Rever artigo sem intervenção",INDEX(Orcamento!$B$7:$B$106,MATCH(C61,Orcamento!$A$7:$A$106,0)))))</f>
        <v/>
      </c>
      <c r="E61" s="12"/>
      <c r="F61" s="12"/>
      <c r="G61" s="7"/>
      <c r="H61" s="7"/>
      <c r="I61" s="35" t="str">
        <f>IF(COUNTA(B61:C61,E61:H61)=0,"",IF(OR(COUNTIFS(Fontes!$A$7:$A$106,B61,Fontes!$B$7:$B$106,"&lt;&gt;")&lt;&gt;1,COUNTIFS(Orcamento!$A$7:$A$306,C61,Orcamento!$B$7:$B$306,"&lt;&gt;")&lt;&gt;1),"Rever fonte ou artigo",IF(OR(G61&lt;&gt;"Confirmada",COUNT(E61:F61)&lt;&gt;2),"Cobertura por apurar",IF(COUNTIFS($B$7:$B$310,B61,$C$7:$C$310,C61)&gt;1,"Rever par fonte/artigo duplicado",IF(INDEX(Orcamento!$T$7:$T$306,MATCH(C61,Orcamento!$A$7:$A$306,0))&lt;&gt;"OK","Rever orçamento associado",IF(OR(E61&lt;0,F61&lt;0,F61&gt;E61,SUMIF($C$7:$C$310,C61,$E$7:$E$310)&gt;INDEX(Orcamento!$K$7:$K$306,MATCH(C61,Orcamento!$A$7:$A$306,0))-INDEX(Orcamento!$L$7:$L$306,MATCH(C61,Orcamento!$A$7:$A$306,0)),SUMIF($C$7:$C$310,C61,$F$7:$F$310)&gt;INDEX(Orcamento!$S$7:$S$306,MATCH(C61,Orcamento!$A$7:$A$306,0)),SUMIF($C$7:$C$310,C61,$E$7:$E$310)-SUMIF($C$7:$C$310,C61,$F$7:$F$310)&gt;INDEX(Orcamento!$K$7:$K$306,MATCH(C61,Orcamento!$A$7:$A$306,0))-INDEX(Orcamento!$L$7:$L$306,MATCH(C61,Orcamento!$A$7:$A$306,0))-INDEX(Orcamento!$S$7:$S$306,MATCH(C61,Orcamento!$A$7:$A$306,0))),"Rever sobreposição ou limites",IF(H61="","Falta fundamento","OK")))))))</f>
        <v/>
      </c>
    </row>
    <row r="62" spans="1:9" ht="34.950000000000003" customHeight="1">
      <c r="A62" s="8" t="s">
        <v>395</v>
      </c>
      <c r="B62" s="7"/>
      <c r="C62" s="7"/>
      <c r="D62" s="8" t="str">
        <f>IF(C62="","",IF(COUNTIF(Orcamento!$A$7:$A$106,C62)&lt;&gt;1,"Rever ID",IF(INDEX(Orcamento!$B$7:$B$106,MATCH(C62,Orcamento!$A$7:$A$106,0))="","Rever artigo sem intervenção",INDEX(Orcamento!$B$7:$B$106,MATCH(C62,Orcamento!$A$7:$A$106,0)))))</f>
        <v/>
      </c>
      <c r="E62" s="12"/>
      <c r="F62" s="12"/>
      <c r="G62" s="7"/>
      <c r="H62" s="7"/>
      <c r="I62" s="35" t="str">
        <f>IF(COUNTA(B62:C62,E62:H62)=0,"",IF(OR(COUNTIFS(Fontes!$A$7:$A$106,B62,Fontes!$B$7:$B$106,"&lt;&gt;")&lt;&gt;1,COUNTIFS(Orcamento!$A$7:$A$306,C62,Orcamento!$B$7:$B$306,"&lt;&gt;")&lt;&gt;1),"Rever fonte ou artigo",IF(OR(G62&lt;&gt;"Confirmada",COUNT(E62:F62)&lt;&gt;2),"Cobertura por apurar",IF(COUNTIFS($B$7:$B$310,B62,$C$7:$C$310,C62)&gt;1,"Rever par fonte/artigo duplicado",IF(INDEX(Orcamento!$T$7:$T$306,MATCH(C62,Orcamento!$A$7:$A$306,0))&lt;&gt;"OK","Rever orçamento associado",IF(OR(E62&lt;0,F62&lt;0,F62&gt;E62,SUMIF($C$7:$C$310,C62,$E$7:$E$310)&gt;INDEX(Orcamento!$K$7:$K$306,MATCH(C62,Orcamento!$A$7:$A$306,0))-INDEX(Orcamento!$L$7:$L$306,MATCH(C62,Orcamento!$A$7:$A$306,0)),SUMIF($C$7:$C$310,C62,$F$7:$F$310)&gt;INDEX(Orcamento!$S$7:$S$306,MATCH(C62,Orcamento!$A$7:$A$306,0)),SUMIF($C$7:$C$310,C62,$E$7:$E$310)-SUMIF($C$7:$C$310,C62,$F$7:$F$310)&gt;INDEX(Orcamento!$K$7:$K$306,MATCH(C62,Orcamento!$A$7:$A$306,0))-INDEX(Orcamento!$L$7:$L$306,MATCH(C62,Orcamento!$A$7:$A$306,0))-INDEX(Orcamento!$S$7:$S$306,MATCH(C62,Orcamento!$A$7:$A$306,0))),"Rever sobreposição ou limites",IF(H62="","Falta fundamento","OK")))))))</f>
        <v/>
      </c>
    </row>
    <row r="63" spans="1:9" ht="34.950000000000003" customHeight="1">
      <c r="A63" s="8" t="s">
        <v>396</v>
      </c>
      <c r="B63" s="7"/>
      <c r="C63" s="7"/>
      <c r="D63" s="8" t="str">
        <f>IF(C63="","",IF(COUNTIF(Orcamento!$A$7:$A$106,C63)&lt;&gt;1,"Rever ID",IF(INDEX(Orcamento!$B$7:$B$106,MATCH(C63,Orcamento!$A$7:$A$106,0))="","Rever artigo sem intervenção",INDEX(Orcamento!$B$7:$B$106,MATCH(C63,Orcamento!$A$7:$A$106,0)))))</f>
        <v/>
      </c>
      <c r="E63" s="12"/>
      <c r="F63" s="12"/>
      <c r="G63" s="7"/>
      <c r="H63" s="7"/>
      <c r="I63" s="35" t="str">
        <f>IF(COUNTA(B63:C63,E63:H63)=0,"",IF(OR(COUNTIFS(Fontes!$A$7:$A$106,B63,Fontes!$B$7:$B$106,"&lt;&gt;")&lt;&gt;1,COUNTIFS(Orcamento!$A$7:$A$306,C63,Orcamento!$B$7:$B$306,"&lt;&gt;")&lt;&gt;1),"Rever fonte ou artigo",IF(OR(G63&lt;&gt;"Confirmada",COUNT(E63:F63)&lt;&gt;2),"Cobertura por apurar",IF(COUNTIFS($B$7:$B$310,B63,$C$7:$C$310,C63)&gt;1,"Rever par fonte/artigo duplicado",IF(INDEX(Orcamento!$T$7:$T$306,MATCH(C63,Orcamento!$A$7:$A$306,0))&lt;&gt;"OK","Rever orçamento associado",IF(OR(E63&lt;0,F63&lt;0,F63&gt;E63,SUMIF($C$7:$C$310,C63,$E$7:$E$310)&gt;INDEX(Orcamento!$K$7:$K$306,MATCH(C63,Orcamento!$A$7:$A$306,0))-INDEX(Orcamento!$L$7:$L$306,MATCH(C63,Orcamento!$A$7:$A$306,0)),SUMIF($C$7:$C$310,C63,$F$7:$F$310)&gt;INDEX(Orcamento!$S$7:$S$306,MATCH(C63,Orcamento!$A$7:$A$306,0)),SUMIF($C$7:$C$310,C63,$E$7:$E$310)-SUMIF($C$7:$C$310,C63,$F$7:$F$310)&gt;INDEX(Orcamento!$K$7:$K$306,MATCH(C63,Orcamento!$A$7:$A$306,0))-INDEX(Orcamento!$L$7:$L$306,MATCH(C63,Orcamento!$A$7:$A$306,0))-INDEX(Orcamento!$S$7:$S$306,MATCH(C63,Orcamento!$A$7:$A$306,0))),"Rever sobreposição ou limites",IF(H63="","Falta fundamento","OK")))))))</f>
        <v/>
      </c>
    </row>
    <row r="64" spans="1:9" ht="34.950000000000003" customHeight="1">
      <c r="A64" s="8" t="s">
        <v>397</v>
      </c>
      <c r="B64" s="7"/>
      <c r="C64" s="7"/>
      <c r="D64" s="8" t="str">
        <f>IF(C64="","",IF(COUNTIF(Orcamento!$A$7:$A$106,C64)&lt;&gt;1,"Rever ID",IF(INDEX(Orcamento!$B$7:$B$106,MATCH(C64,Orcamento!$A$7:$A$106,0))="","Rever artigo sem intervenção",INDEX(Orcamento!$B$7:$B$106,MATCH(C64,Orcamento!$A$7:$A$106,0)))))</f>
        <v/>
      </c>
      <c r="E64" s="12"/>
      <c r="F64" s="12"/>
      <c r="G64" s="7"/>
      <c r="H64" s="7"/>
      <c r="I64" s="35" t="str">
        <f>IF(COUNTA(B64:C64,E64:H64)=0,"",IF(OR(COUNTIFS(Fontes!$A$7:$A$106,B64,Fontes!$B$7:$B$106,"&lt;&gt;")&lt;&gt;1,COUNTIFS(Orcamento!$A$7:$A$306,C64,Orcamento!$B$7:$B$306,"&lt;&gt;")&lt;&gt;1),"Rever fonte ou artigo",IF(OR(G64&lt;&gt;"Confirmada",COUNT(E64:F64)&lt;&gt;2),"Cobertura por apurar",IF(COUNTIFS($B$7:$B$310,B64,$C$7:$C$310,C64)&gt;1,"Rever par fonte/artigo duplicado",IF(INDEX(Orcamento!$T$7:$T$306,MATCH(C64,Orcamento!$A$7:$A$306,0))&lt;&gt;"OK","Rever orçamento associado",IF(OR(E64&lt;0,F64&lt;0,F64&gt;E64,SUMIF($C$7:$C$310,C64,$E$7:$E$310)&gt;INDEX(Orcamento!$K$7:$K$306,MATCH(C64,Orcamento!$A$7:$A$306,0))-INDEX(Orcamento!$L$7:$L$306,MATCH(C64,Orcamento!$A$7:$A$306,0)),SUMIF($C$7:$C$310,C64,$F$7:$F$310)&gt;INDEX(Orcamento!$S$7:$S$306,MATCH(C64,Orcamento!$A$7:$A$306,0)),SUMIF($C$7:$C$310,C64,$E$7:$E$310)-SUMIF($C$7:$C$310,C64,$F$7:$F$310)&gt;INDEX(Orcamento!$K$7:$K$306,MATCH(C64,Orcamento!$A$7:$A$306,0))-INDEX(Orcamento!$L$7:$L$306,MATCH(C64,Orcamento!$A$7:$A$306,0))-INDEX(Orcamento!$S$7:$S$306,MATCH(C64,Orcamento!$A$7:$A$306,0))),"Rever sobreposição ou limites",IF(H64="","Falta fundamento","OK")))))))</f>
        <v/>
      </c>
    </row>
    <row r="65" spans="1:9" ht="34.950000000000003" customHeight="1">
      <c r="A65" s="8" t="s">
        <v>398</v>
      </c>
      <c r="B65" s="7"/>
      <c r="C65" s="7"/>
      <c r="D65" s="8" t="str">
        <f>IF(C65="","",IF(COUNTIF(Orcamento!$A$7:$A$106,C65)&lt;&gt;1,"Rever ID",IF(INDEX(Orcamento!$B$7:$B$106,MATCH(C65,Orcamento!$A$7:$A$106,0))="","Rever artigo sem intervenção",INDEX(Orcamento!$B$7:$B$106,MATCH(C65,Orcamento!$A$7:$A$106,0)))))</f>
        <v/>
      </c>
      <c r="E65" s="12"/>
      <c r="F65" s="12"/>
      <c r="G65" s="7"/>
      <c r="H65" s="7"/>
      <c r="I65" s="35" t="str">
        <f>IF(COUNTA(B65:C65,E65:H65)=0,"",IF(OR(COUNTIFS(Fontes!$A$7:$A$106,B65,Fontes!$B$7:$B$106,"&lt;&gt;")&lt;&gt;1,COUNTIFS(Orcamento!$A$7:$A$306,C65,Orcamento!$B$7:$B$306,"&lt;&gt;")&lt;&gt;1),"Rever fonte ou artigo",IF(OR(G65&lt;&gt;"Confirmada",COUNT(E65:F65)&lt;&gt;2),"Cobertura por apurar",IF(COUNTIFS($B$7:$B$310,B65,$C$7:$C$310,C65)&gt;1,"Rever par fonte/artigo duplicado",IF(INDEX(Orcamento!$T$7:$T$306,MATCH(C65,Orcamento!$A$7:$A$306,0))&lt;&gt;"OK","Rever orçamento associado",IF(OR(E65&lt;0,F65&lt;0,F65&gt;E65,SUMIF($C$7:$C$310,C65,$E$7:$E$310)&gt;INDEX(Orcamento!$K$7:$K$306,MATCH(C65,Orcamento!$A$7:$A$306,0))-INDEX(Orcamento!$L$7:$L$306,MATCH(C65,Orcamento!$A$7:$A$306,0)),SUMIF($C$7:$C$310,C65,$F$7:$F$310)&gt;INDEX(Orcamento!$S$7:$S$306,MATCH(C65,Orcamento!$A$7:$A$306,0)),SUMIF($C$7:$C$310,C65,$E$7:$E$310)-SUMIF($C$7:$C$310,C65,$F$7:$F$310)&gt;INDEX(Orcamento!$K$7:$K$306,MATCH(C65,Orcamento!$A$7:$A$306,0))-INDEX(Orcamento!$L$7:$L$306,MATCH(C65,Orcamento!$A$7:$A$306,0))-INDEX(Orcamento!$S$7:$S$306,MATCH(C65,Orcamento!$A$7:$A$306,0))),"Rever sobreposição ou limites",IF(H65="","Falta fundamento","OK")))))))</f>
        <v/>
      </c>
    </row>
    <row r="66" spans="1:9" ht="34.950000000000003" customHeight="1">
      <c r="A66" s="8" t="s">
        <v>399</v>
      </c>
      <c r="B66" s="7"/>
      <c r="C66" s="7"/>
      <c r="D66" s="8" t="str">
        <f>IF(C66="","",IF(COUNTIF(Orcamento!$A$7:$A$106,C66)&lt;&gt;1,"Rever ID",IF(INDEX(Orcamento!$B$7:$B$106,MATCH(C66,Orcamento!$A$7:$A$106,0))="","Rever artigo sem intervenção",INDEX(Orcamento!$B$7:$B$106,MATCH(C66,Orcamento!$A$7:$A$106,0)))))</f>
        <v/>
      </c>
      <c r="E66" s="12"/>
      <c r="F66" s="12"/>
      <c r="G66" s="7"/>
      <c r="H66" s="7"/>
      <c r="I66" s="35" t="str">
        <f>IF(COUNTA(B66:C66,E66:H66)=0,"",IF(OR(COUNTIFS(Fontes!$A$7:$A$106,B66,Fontes!$B$7:$B$106,"&lt;&gt;")&lt;&gt;1,COUNTIFS(Orcamento!$A$7:$A$306,C66,Orcamento!$B$7:$B$306,"&lt;&gt;")&lt;&gt;1),"Rever fonte ou artigo",IF(OR(G66&lt;&gt;"Confirmada",COUNT(E66:F66)&lt;&gt;2),"Cobertura por apurar",IF(COUNTIFS($B$7:$B$310,B66,$C$7:$C$310,C66)&gt;1,"Rever par fonte/artigo duplicado",IF(INDEX(Orcamento!$T$7:$T$306,MATCH(C66,Orcamento!$A$7:$A$306,0))&lt;&gt;"OK","Rever orçamento associado",IF(OR(E66&lt;0,F66&lt;0,F66&gt;E66,SUMIF($C$7:$C$310,C66,$E$7:$E$310)&gt;INDEX(Orcamento!$K$7:$K$306,MATCH(C66,Orcamento!$A$7:$A$306,0))-INDEX(Orcamento!$L$7:$L$306,MATCH(C66,Orcamento!$A$7:$A$306,0)),SUMIF($C$7:$C$310,C66,$F$7:$F$310)&gt;INDEX(Orcamento!$S$7:$S$306,MATCH(C66,Orcamento!$A$7:$A$306,0)),SUMIF($C$7:$C$310,C66,$E$7:$E$310)-SUMIF($C$7:$C$310,C66,$F$7:$F$310)&gt;INDEX(Orcamento!$K$7:$K$306,MATCH(C66,Orcamento!$A$7:$A$306,0))-INDEX(Orcamento!$L$7:$L$306,MATCH(C66,Orcamento!$A$7:$A$306,0))-INDEX(Orcamento!$S$7:$S$306,MATCH(C66,Orcamento!$A$7:$A$306,0))),"Rever sobreposição ou limites",IF(H66="","Falta fundamento","OK")))))))</f>
        <v/>
      </c>
    </row>
    <row r="67" spans="1:9" ht="34.950000000000003" customHeight="1">
      <c r="A67" s="8" t="s">
        <v>400</v>
      </c>
      <c r="B67" s="7"/>
      <c r="C67" s="7"/>
      <c r="D67" s="8" t="str">
        <f>IF(C67="","",IF(COUNTIF(Orcamento!$A$7:$A$106,C67)&lt;&gt;1,"Rever ID",IF(INDEX(Orcamento!$B$7:$B$106,MATCH(C67,Orcamento!$A$7:$A$106,0))="","Rever artigo sem intervenção",INDEX(Orcamento!$B$7:$B$106,MATCH(C67,Orcamento!$A$7:$A$106,0)))))</f>
        <v/>
      </c>
      <c r="E67" s="12"/>
      <c r="F67" s="12"/>
      <c r="G67" s="7"/>
      <c r="H67" s="7"/>
      <c r="I67" s="35" t="str">
        <f>IF(COUNTA(B67:C67,E67:H67)=0,"",IF(OR(COUNTIFS(Fontes!$A$7:$A$106,B67,Fontes!$B$7:$B$106,"&lt;&gt;")&lt;&gt;1,COUNTIFS(Orcamento!$A$7:$A$306,C67,Orcamento!$B$7:$B$306,"&lt;&gt;")&lt;&gt;1),"Rever fonte ou artigo",IF(OR(G67&lt;&gt;"Confirmada",COUNT(E67:F67)&lt;&gt;2),"Cobertura por apurar",IF(COUNTIFS($B$7:$B$310,B67,$C$7:$C$310,C67)&gt;1,"Rever par fonte/artigo duplicado",IF(INDEX(Orcamento!$T$7:$T$306,MATCH(C67,Orcamento!$A$7:$A$306,0))&lt;&gt;"OK","Rever orçamento associado",IF(OR(E67&lt;0,F67&lt;0,F67&gt;E67,SUMIF($C$7:$C$310,C67,$E$7:$E$310)&gt;INDEX(Orcamento!$K$7:$K$306,MATCH(C67,Orcamento!$A$7:$A$306,0))-INDEX(Orcamento!$L$7:$L$306,MATCH(C67,Orcamento!$A$7:$A$306,0)),SUMIF($C$7:$C$310,C67,$F$7:$F$310)&gt;INDEX(Orcamento!$S$7:$S$306,MATCH(C67,Orcamento!$A$7:$A$306,0)),SUMIF($C$7:$C$310,C67,$E$7:$E$310)-SUMIF($C$7:$C$310,C67,$F$7:$F$310)&gt;INDEX(Orcamento!$K$7:$K$306,MATCH(C67,Orcamento!$A$7:$A$306,0))-INDEX(Orcamento!$L$7:$L$306,MATCH(C67,Orcamento!$A$7:$A$306,0))-INDEX(Orcamento!$S$7:$S$306,MATCH(C67,Orcamento!$A$7:$A$306,0))),"Rever sobreposição ou limites",IF(H67="","Falta fundamento","OK")))))))</f>
        <v/>
      </c>
    </row>
    <row r="68" spans="1:9" ht="34.950000000000003" customHeight="1">
      <c r="A68" s="8" t="s">
        <v>401</v>
      </c>
      <c r="B68" s="7"/>
      <c r="C68" s="7"/>
      <c r="D68" s="8" t="str">
        <f>IF(C68="","",IF(COUNTIF(Orcamento!$A$7:$A$106,C68)&lt;&gt;1,"Rever ID",IF(INDEX(Orcamento!$B$7:$B$106,MATCH(C68,Orcamento!$A$7:$A$106,0))="","Rever artigo sem intervenção",INDEX(Orcamento!$B$7:$B$106,MATCH(C68,Orcamento!$A$7:$A$106,0)))))</f>
        <v/>
      </c>
      <c r="E68" s="12"/>
      <c r="F68" s="12"/>
      <c r="G68" s="7"/>
      <c r="H68" s="7"/>
      <c r="I68" s="35" t="str">
        <f>IF(COUNTA(B68:C68,E68:H68)=0,"",IF(OR(COUNTIFS(Fontes!$A$7:$A$106,B68,Fontes!$B$7:$B$106,"&lt;&gt;")&lt;&gt;1,COUNTIFS(Orcamento!$A$7:$A$306,C68,Orcamento!$B$7:$B$306,"&lt;&gt;")&lt;&gt;1),"Rever fonte ou artigo",IF(OR(G68&lt;&gt;"Confirmada",COUNT(E68:F68)&lt;&gt;2),"Cobertura por apurar",IF(COUNTIFS($B$7:$B$310,B68,$C$7:$C$310,C68)&gt;1,"Rever par fonte/artigo duplicado",IF(INDEX(Orcamento!$T$7:$T$306,MATCH(C68,Orcamento!$A$7:$A$306,0))&lt;&gt;"OK","Rever orçamento associado",IF(OR(E68&lt;0,F68&lt;0,F68&gt;E68,SUMIF($C$7:$C$310,C68,$E$7:$E$310)&gt;INDEX(Orcamento!$K$7:$K$306,MATCH(C68,Orcamento!$A$7:$A$306,0))-INDEX(Orcamento!$L$7:$L$306,MATCH(C68,Orcamento!$A$7:$A$306,0)),SUMIF($C$7:$C$310,C68,$F$7:$F$310)&gt;INDEX(Orcamento!$S$7:$S$306,MATCH(C68,Orcamento!$A$7:$A$306,0)),SUMIF($C$7:$C$310,C68,$E$7:$E$310)-SUMIF($C$7:$C$310,C68,$F$7:$F$310)&gt;INDEX(Orcamento!$K$7:$K$306,MATCH(C68,Orcamento!$A$7:$A$306,0))-INDEX(Orcamento!$L$7:$L$306,MATCH(C68,Orcamento!$A$7:$A$306,0))-INDEX(Orcamento!$S$7:$S$306,MATCH(C68,Orcamento!$A$7:$A$306,0))),"Rever sobreposição ou limites",IF(H68="","Falta fundamento","OK")))))))</f>
        <v/>
      </c>
    </row>
    <row r="69" spans="1:9" ht="34.950000000000003" customHeight="1">
      <c r="A69" s="8" t="s">
        <v>402</v>
      </c>
      <c r="B69" s="7"/>
      <c r="C69" s="7"/>
      <c r="D69" s="8" t="str">
        <f>IF(C69="","",IF(COUNTIF(Orcamento!$A$7:$A$106,C69)&lt;&gt;1,"Rever ID",IF(INDEX(Orcamento!$B$7:$B$106,MATCH(C69,Orcamento!$A$7:$A$106,0))="","Rever artigo sem intervenção",INDEX(Orcamento!$B$7:$B$106,MATCH(C69,Orcamento!$A$7:$A$106,0)))))</f>
        <v/>
      </c>
      <c r="E69" s="12"/>
      <c r="F69" s="12"/>
      <c r="G69" s="7"/>
      <c r="H69" s="7"/>
      <c r="I69" s="35" t="str">
        <f>IF(COUNTA(B69:C69,E69:H69)=0,"",IF(OR(COUNTIFS(Fontes!$A$7:$A$106,B69,Fontes!$B$7:$B$106,"&lt;&gt;")&lt;&gt;1,COUNTIFS(Orcamento!$A$7:$A$306,C69,Orcamento!$B$7:$B$306,"&lt;&gt;")&lt;&gt;1),"Rever fonte ou artigo",IF(OR(G69&lt;&gt;"Confirmada",COUNT(E69:F69)&lt;&gt;2),"Cobertura por apurar",IF(COUNTIFS($B$7:$B$310,B69,$C$7:$C$310,C69)&gt;1,"Rever par fonte/artigo duplicado",IF(INDEX(Orcamento!$T$7:$T$306,MATCH(C69,Orcamento!$A$7:$A$306,0))&lt;&gt;"OK","Rever orçamento associado",IF(OR(E69&lt;0,F69&lt;0,F69&gt;E69,SUMIF($C$7:$C$310,C69,$E$7:$E$310)&gt;INDEX(Orcamento!$K$7:$K$306,MATCH(C69,Orcamento!$A$7:$A$306,0))-INDEX(Orcamento!$L$7:$L$306,MATCH(C69,Orcamento!$A$7:$A$306,0)),SUMIF($C$7:$C$310,C69,$F$7:$F$310)&gt;INDEX(Orcamento!$S$7:$S$306,MATCH(C69,Orcamento!$A$7:$A$306,0)),SUMIF($C$7:$C$310,C69,$E$7:$E$310)-SUMIF($C$7:$C$310,C69,$F$7:$F$310)&gt;INDEX(Orcamento!$K$7:$K$306,MATCH(C69,Orcamento!$A$7:$A$306,0))-INDEX(Orcamento!$L$7:$L$306,MATCH(C69,Orcamento!$A$7:$A$306,0))-INDEX(Orcamento!$S$7:$S$306,MATCH(C69,Orcamento!$A$7:$A$306,0))),"Rever sobreposição ou limites",IF(H69="","Falta fundamento","OK")))))))</f>
        <v/>
      </c>
    </row>
    <row r="70" spans="1:9" ht="34.950000000000003" customHeight="1">
      <c r="A70" s="8" t="s">
        <v>403</v>
      </c>
      <c r="B70" s="7"/>
      <c r="C70" s="7"/>
      <c r="D70" s="8" t="str">
        <f>IF(C70="","",IF(COUNTIF(Orcamento!$A$7:$A$106,C70)&lt;&gt;1,"Rever ID",IF(INDEX(Orcamento!$B$7:$B$106,MATCH(C70,Orcamento!$A$7:$A$106,0))="","Rever artigo sem intervenção",INDEX(Orcamento!$B$7:$B$106,MATCH(C70,Orcamento!$A$7:$A$106,0)))))</f>
        <v/>
      </c>
      <c r="E70" s="12"/>
      <c r="F70" s="12"/>
      <c r="G70" s="7"/>
      <c r="H70" s="7"/>
      <c r="I70" s="35" t="str">
        <f>IF(COUNTA(B70:C70,E70:H70)=0,"",IF(OR(COUNTIFS(Fontes!$A$7:$A$106,B70,Fontes!$B$7:$B$106,"&lt;&gt;")&lt;&gt;1,COUNTIFS(Orcamento!$A$7:$A$306,C70,Orcamento!$B$7:$B$306,"&lt;&gt;")&lt;&gt;1),"Rever fonte ou artigo",IF(OR(G70&lt;&gt;"Confirmada",COUNT(E70:F70)&lt;&gt;2),"Cobertura por apurar",IF(COUNTIFS($B$7:$B$310,B70,$C$7:$C$310,C70)&gt;1,"Rever par fonte/artigo duplicado",IF(INDEX(Orcamento!$T$7:$T$306,MATCH(C70,Orcamento!$A$7:$A$306,0))&lt;&gt;"OK","Rever orçamento associado",IF(OR(E70&lt;0,F70&lt;0,F70&gt;E70,SUMIF($C$7:$C$310,C70,$E$7:$E$310)&gt;INDEX(Orcamento!$K$7:$K$306,MATCH(C70,Orcamento!$A$7:$A$306,0))-INDEX(Orcamento!$L$7:$L$306,MATCH(C70,Orcamento!$A$7:$A$306,0)),SUMIF($C$7:$C$310,C70,$F$7:$F$310)&gt;INDEX(Orcamento!$S$7:$S$306,MATCH(C70,Orcamento!$A$7:$A$306,0)),SUMIF($C$7:$C$310,C70,$E$7:$E$310)-SUMIF($C$7:$C$310,C70,$F$7:$F$310)&gt;INDEX(Orcamento!$K$7:$K$306,MATCH(C70,Orcamento!$A$7:$A$306,0))-INDEX(Orcamento!$L$7:$L$306,MATCH(C70,Orcamento!$A$7:$A$306,0))-INDEX(Orcamento!$S$7:$S$306,MATCH(C70,Orcamento!$A$7:$A$306,0))),"Rever sobreposição ou limites",IF(H70="","Falta fundamento","OK")))))))</f>
        <v/>
      </c>
    </row>
    <row r="71" spans="1:9" ht="34.950000000000003" customHeight="1">
      <c r="A71" s="8" t="s">
        <v>404</v>
      </c>
      <c r="B71" s="7"/>
      <c r="C71" s="7"/>
      <c r="D71" s="8" t="str">
        <f>IF(C71="","",IF(COUNTIF(Orcamento!$A$7:$A$106,C71)&lt;&gt;1,"Rever ID",IF(INDEX(Orcamento!$B$7:$B$106,MATCH(C71,Orcamento!$A$7:$A$106,0))="","Rever artigo sem intervenção",INDEX(Orcamento!$B$7:$B$106,MATCH(C71,Orcamento!$A$7:$A$106,0)))))</f>
        <v/>
      </c>
      <c r="E71" s="12"/>
      <c r="F71" s="12"/>
      <c r="G71" s="7"/>
      <c r="H71" s="7"/>
      <c r="I71" s="35" t="str">
        <f>IF(COUNTA(B71:C71,E71:H71)=0,"",IF(OR(COUNTIFS(Fontes!$A$7:$A$106,B71,Fontes!$B$7:$B$106,"&lt;&gt;")&lt;&gt;1,COUNTIFS(Orcamento!$A$7:$A$306,C71,Orcamento!$B$7:$B$306,"&lt;&gt;")&lt;&gt;1),"Rever fonte ou artigo",IF(OR(G71&lt;&gt;"Confirmada",COUNT(E71:F71)&lt;&gt;2),"Cobertura por apurar",IF(COUNTIFS($B$7:$B$310,B71,$C$7:$C$310,C71)&gt;1,"Rever par fonte/artigo duplicado",IF(INDEX(Orcamento!$T$7:$T$306,MATCH(C71,Orcamento!$A$7:$A$306,0))&lt;&gt;"OK","Rever orçamento associado",IF(OR(E71&lt;0,F71&lt;0,F71&gt;E71,SUMIF($C$7:$C$310,C71,$E$7:$E$310)&gt;INDEX(Orcamento!$K$7:$K$306,MATCH(C71,Orcamento!$A$7:$A$306,0))-INDEX(Orcamento!$L$7:$L$306,MATCH(C71,Orcamento!$A$7:$A$306,0)),SUMIF($C$7:$C$310,C71,$F$7:$F$310)&gt;INDEX(Orcamento!$S$7:$S$306,MATCH(C71,Orcamento!$A$7:$A$306,0)),SUMIF($C$7:$C$310,C71,$E$7:$E$310)-SUMIF($C$7:$C$310,C71,$F$7:$F$310)&gt;INDEX(Orcamento!$K$7:$K$306,MATCH(C71,Orcamento!$A$7:$A$306,0))-INDEX(Orcamento!$L$7:$L$306,MATCH(C71,Orcamento!$A$7:$A$306,0))-INDEX(Orcamento!$S$7:$S$306,MATCH(C71,Orcamento!$A$7:$A$306,0))),"Rever sobreposição ou limites",IF(H71="","Falta fundamento","OK")))))))</f>
        <v/>
      </c>
    </row>
    <row r="72" spans="1:9" ht="34.950000000000003" customHeight="1">
      <c r="A72" s="8" t="s">
        <v>405</v>
      </c>
      <c r="B72" s="7"/>
      <c r="C72" s="7"/>
      <c r="D72" s="8" t="str">
        <f>IF(C72="","",IF(COUNTIF(Orcamento!$A$7:$A$106,C72)&lt;&gt;1,"Rever ID",IF(INDEX(Orcamento!$B$7:$B$106,MATCH(C72,Orcamento!$A$7:$A$106,0))="","Rever artigo sem intervenção",INDEX(Orcamento!$B$7:$B$106,MATCH(C72,Orcamento!$A$7:$A$106,0)))))</f>
        <v/>
      </c>
      <c r="E72" s="12"/>
      <c r="F72" s="12"/>
      <c r="G72" s="7"/>
      <c r="H72" s="7"/>
      <c r="I72" s="35" t="str">
        <f>IF(COUNTA(B72:C72,E72:H72)=0,"",IF(OR(COUNTIFS(Fontes!$A$7:$A$106,B72,Fontes!$B$7:$B$106,"&lt;&gt;")&lt;&gt;1,COUNTIFS(Orcamento!$A$7:$A$306,C72,Orcamento!$B$7:$B$306,"&lt;&gt;")&lt;&gt;1),"Rever fonte ou artigo",IF(OR(G72&lt;&gt;"Confirmada",COUNT(E72:F72)&lt;&gt;2),"Cobertura por apurar",IF(COUNTIFS($B$7:$B$310,B72,$C$7:$C$310,C72)&gt;1,"Rever par fonte/artigo duplicado",IF(INDEX(Orcamento!$T$7:$T$306,MATCH(C72,Orcamento!$A$7:$A$306,0))&lt;&gt;"OK","Rever orçamento associado",IF(OR(E72&lt;0,F72&lt;0,F72&gt;E72,SUMIF($C$7:$C$310,C72,$E$7:$E$310)&gt;INDEX(Orcamento!$K$7:$K$306,MATCH(C72,Orcamento!$A$7:$A$306,0))-INDEX(Orcamento!$L$7:$L$306,MATCH(C72,Orcamento!$A$7:$A$306,0)),SUMIF($C$7:$C$310,C72,$F$7:$F$310)&gt;INDEX(Orcamento!$S$7:$S$306,MATCH(C72,Orcamento!$A$7:$A$306,0)),SUMIF($C$7:$C$310,C72,$E$7:$E$310)-SUMIF($C$7:$C$310,C72,$F$7:$F$310)&gt;INDEX(Orcamento!$K$7:$K$306,MATCH(C72,Orcamento!$A$7:$A$306,0))-INDEX(Orcamento!$L$7:$L$306,MATCH(C72,Orcamento!$A$7:$A$306,0))-INDEX(Orcamento!$S$7:$S$306,MATCH(C72,Orcamento!$A$7:$A$306,0))),"Rever sobreposição ou limites",IF(H72="","Falta fundamento","OK")))))))</f>
        <v/>
      </c>
    </row>
    <row r="73" spans="1:9" ht="34.950000000000003" customHeight="1">
      <c r="A73" s="8" t="s">
        <v>406</v>
      </c>
      <c r="B73" s="7"/>
      <c r="C73" s="7"/>
      <c r="D73" s="8" t="str">
        <f>IF(C73="","",IF(COUNTIF(Orcamento!$A$7:$A$106,C73)&lt;&gt;1,"Rever ID",IF(INDEX(Orcamento!$B$7:$B$106,MATCH(C73,Orcamento!$A$7:$A$106,0))="","Rever artigo sem intervenção",INDEX(Orcamento!$B$7:$B$106,MATCH(C73,Orcamento!$A$7:$A$106,0)))))</f>
        <v/>
      </c>
      <c r="E73" s="12"/>
      <c r="F73" s="12"/>
      <c r="G73" s="7"/>
      <c r="H73" s="7"/>
      <c r="I73" s="35" t="str">
        <f>IF(COUNTA(B73:C73,E73:H73)=0,"",IF(OR(COUNTIFS(Fontes!$A$7:$A$106,B73,Fontes!$B$7:$B$106,"&lt;&gt;")&lt;&gt;1,COUNTIFS(Orcamento!$A$7:$A$306,C73,Orcamento!$B$7:$B$306,"&lt;&gt;")&lt;&gt;1),"Rever fonte ou artigo",IF(OR(G73&lt;&gt;"Confirmada",COUNT(E73:F73)&lt;&gt;2),"Cobertura por apurar",IF(COUNTIFS($B$7:$B$310,B73,$C$7:$C$310,C73)&gt;1,"Rever par fonte/artigo duplicado",IF(INDEX(Orcamento!$T$7:$T$306,MATCH(C73,Orcamento!$A$7:$A$306,0))&lt;&gt;"OK","Rever orçamento associado",IF(OR(E73&lt;0,F73&lt;0,F73&gt;E73,SUMIF($C$7:$C$310,C73,$E$7:$E$310)&gt;INDEX(Orcamento!$K$7:$K$306,MATCH(C73,Orcamento!$A$7:$A$306,0))-INDEX(Orcamento!$L$7:$L$306,MATCH(C73,Orcamento!$A$7:$A$306,0)),SUMIF($C$7:$C$310,C73,$F$7:$F$310)&gt;INDEX(Orcamento!$S$7:$S$306,MATCH(C73,Orcamento!$A$7:$A$306,0)),SUMIF($C$7:$C$310,C73,$E$7:$E$310)-SUMIF($C$7:$C$310,C73,$F$7:$F$310)&gt;INDEX(Orcamento!$K$7:$K$306,MATCH(C73,Orcamento!$A$7:$A$306,0))-INDEX(Orcamento!$L$7:$L$306,MATCH(C73,Orcamento!$A$7:$A$306,0))-INDEX(Orcamento!$S$7:$S$306,MATCH(C73,Orcamento!$A$7:$A$306,0))),"Rever sobreposição ou limites",IF(H73="","Falta fundamento","OK")))))))</f>
        <v/>
      </c>
    </row>
    <row r="74" spans="1:9" ht="34.950000000000003" customHeight="1">
      <c r="A74" s="8" t="s">
        <v>407</v>
      </c>
      <c r="B74" s="7"/>
      <c r="C74" s="7"/>
      <c r="D74" s="8" t="str">
        <f>IF(C74="","",IF(COUNTIF(Orcamento!$A$7:$A$106,C74)&lt;&gt;1,"Rever ID",IF(INDEX(Orcamento!$B$7:$B$106,MATCH(C74,Orcamento!$A$7:$A$106,0))="","Rever artigo sem intervenção",INDEX(Orcamento!$B$7:$B$106,MATCH(C74,Orcamento!$A$7:$A$106,0)))))</f>
        <v/>
      </c>
      <c r="E74" s="12"/>
      <c r="F74" s="12"/>
      <c r="G74" s="7"/>
      <c r="H74" s="7"/>
      <c r="I74" s="35" t="str">
        <f>IF(COUNTA(B74:C74,E74:H74)=0,"",IF(OR(COUNTIFS(Fontes!$A$7:$A$106,B74,Fontes!$B$7:$B$106,"&lt;&gt;")&lt;&gt;1,COUNTIFS(Orcamento!$A$7:$A$306,C74,Orcamento!$B$7:$B$306,"&lt;&gt;")&lt;&gt;1),"Rever fonte ou artigo",IF(OR(G74&lt;&gt;"Confirmada",COUNT(E74:F74)&lt;&gt;2),"Cobertura por apurar",IF(COUNTIFS($B$7:$B$310,B74,$C$7:$C$310,C74)&gt;1,"Rever par fonte/artigo duplicado",IF(INDEX(Orcamento!$T$7:$T$306,MATCH(C74,Orcamento!$A$7:$A$306,0))&lt;&gt;"OK","Rever orçamento associado",IF(OR(E74&lt;0,F74&lt;0,F74&gt;E74,SUMIF($C$7:$C$310,C74,$E$7:$E$310)&gt;INDEX(Orcamento!$K$7:$K$306,MATCH(C74,Orcamento!$A$7:$A$306,0))-INDEX(Orcamento!$L$7:$L$306,MATCH(C74,Orcamento!$A$7:$A$306,0)),SUMIF($C$7:$C$310,C74,$F$7:$F$310)&gt;INDEX(Orcamento!$S$7:$S$306,MATCH(C74,Orcamento!$A$7:$A$306,0)),SUMIF($C$7:$C$310,C74,$E$7:$E$310)-SUMIF($C$7:$C$310,C74,$F$7:$F$310)&gt;INDEX(Orcamento!$K$7:$K$306,MATCH(C74,Orcamento!$A$7:$A$306,0))-INDEX(Orcamento!$L$7:$L$306,MATCH(C74,Orcamento!$A$7:$A$306,0))-INDEX(Orcamento!$S$7:$S$306,MATCH(C74,Orcamento!$A$7:$A$306,0))),"Rever sobreposição ou limites",IF(H74="","Falta fundamento","OK")))))))</f>
        <v/>
      </c>
    </row>
    <row r="75" spans="1:9" ht="34.950000000000003" customHeight="1">
      <c r="A75" s="8" t="s">
        <v>408</v>
      </c>
      <c r="B75" s="7"/>
      <c r="C75" s="7"/>
      <c r="D75" s="8" t="str">
        <f>IF(C75="","",IF(COUNTIF(Orcamento!$A$7:$A$106,C75)&lt;&gt;1,"Rever ID",IF(INDEX(Orcamento!$B$7:$B$106,MATCH(C75,Orcamento!$A$7:$A$106,0))="","Rever artigo sem intervenção",INDEX(Orcamento!$B$7:$B$106,MATCH(C75,Orcamento!$A$7:$A$106,0)))))</f>
        <v/>
      </c>
      <c r="E75" s="12"/>
      <c r="F75" s="12"/>
      <c r="G75" s="7"/>
      <c r="H75" s="7"/>
      <c r="I75" s="35" t="str">
        <f>IF(COUNTA(B75:C75,E75:H75)=0,"",IF(OR(COUNTIFS(Fontes!$A$7:$A$106,B75,Fontes!$B$7:$B$106,"&lt;&gt;")&lt;&gt;1,COUNTIFS(Orcamento!$A$7:$A$306,C75,Orcamento!$B$7:$B$306,"&lt;&gt;")&lt;&gt;1),"Rever fonte ou artigo",IF(OR(G75&lt;&gt;"Confirmada",COUNT(E75:F75)&lt;&gt;2),"Cobertura por apurar",IF(COUNTIFS($B$7:$B$310,B75,$C$7:$C$310,C75)&gt;1,"Rever par fonte/artigo duplicado",IF(INDEX(Orcamento!$T$7:$T$306,MATCH(C75,Orcamento!$A$7:$A$306,0))&lt;&gt;"OK","Rever orçamento associado",IF(OR(E75&lt;0,F75&lt;0,F75&gt;E75,SUMIF($C$7:$C$310,C75,$E$7:$E$310)&gt;INDEX(Orcamento!$K$7:$K$306,MATCH(C75,Orcamento!$A$7:$A$306,0))-INDEX(Orcamento!$L$7:$L$306,MATCH(C75,Orcamento!$A$7:$A$306,0)),SUMIF($C$7:$C$310,C75,$F$7:$F$310)&gt;INDEX(Orcamento!$S$7:$S$306,MATCH(C75,Orcamento!$A$7:$A$306,0)),SUMIF($C$7:$C$310,C75,$E$7:$E$310)-SUMIF($C$7:$C$310,C75,$F$7:$F$310)&gt;INDEX(Orcamento!$K$7:$K$306,MATCH(C75,Orcamento!$A$7:$A$306,0))-INDEX(Orcamento!$L$7:$L$306,MATCH(C75,Orcamento!$A$7:$A$306,0))-INDEX(Orcamento!$S$7:$S$306,MATCH(C75,Orcamento!$A$7:$A$306,0))),"Rever sobreposição ou limites",IF(H75="","Falta fundamento","OK")))))))</f>
        <v/>
      </c>
    </row>
    <row r="76" spans="1:9" ht="34.950000000000003" customHeight="1">
      <c r="A76" s="8" t="s">
        <v>409</v>
      </c>
      <c r="B76" s="7"/>
      <c r="C76" s="7"/>
      <c r="D76" s="8" t="str">
        <f>IF(C76="","",IF(COUNTIF(Orcamento!$A$7:$A$106,C76)&lt;&gt;1,"Rever ID",IF(INDEX(Orcamento!$B$7:$B$106,MATCH(C76,Orcamento!$A$7:$A$106,0))="","Rever artigo sem intervenção",INDEX(Orcamento!$B$7:$B$106,MATCH(C76,Orcamento!$A$7:$A$106,0)))))</f>
        <v/>
      </c>
      <c r="E76" s="12"/>
      <c r="F76" s="12"/>
      <c r="G76" s="7"/>
      <c r="H76" s="7"/>
      <c r="I76" s="35" t="str">
        <f>IF(COUNTA(B76:C76,E76:H76)=0,"",IF(OR(COUNTIFS(Fontes!$A$7:$A$106,B76,Fontes!$B$7:$B$106,"&lt;&gt;")&lt;&gt;1,COUNTIFS(Orcamento!$A$7:$A$306,C76,Orcamento!$B$7:$B$306,"&lt;&gt;")&lt;&gt;1),"Rever fonte ou artigo",IF(OR(G76&lt;&gt;"Confirmada",COUNT(E76:F76)&lt;&gt;2),"Cobertura por apurar",IF(COUNTIFS($B$7:$B$310,B76,$C$7:$C$310,C76)&gt;1,"Rever par fonte/artigo duplicado",IF(INDEX(Orcamento!$T$7:$T$306,MATCH(C76,Orcamento!$A$7:$A$306,0))&lt;&gt;"OK","Rever orçamento associado",IF(OR(E76&lt;0,F76&lt;0,F76&gt;E76,SUMIF($C$7:$C$310,C76,$E$7:$E$310)&gt;INDEX(Orcamento!$K$7:$K$306,MATCH(C76,Orcamento!$A$7:$A$306,0))-INDEX(Orcamento!$L$7:$L$306,MATCH(C76,Orcamento!$A$7:$A$306,0)),SUMIF($C$7:$C$310,C76,$F$7:$F$310)&gt;INDEX(Orcamento!$S$7:$S$306,MATCH(C76,Orcamento!$A$7:$A$306,0)),SUMIF($C$7:$C$310,C76,$E$7:$E$310)-SUMIF($C$7:$C$310,C76,$F$7:$F$310)&gt;INDEX(Orcamento!$K$7:$K$306,MATCH(C76,Orcamento!$A$7:$A$306,0))-INDEX(Orcamento!$L$7:$L$306,MATCH(C76,Orcamento!$A$7:$A$306,0))-INDEX(Orcamento!$S$7:$S$306,MATCH(C76,Orcamento!$A$7:$A$306,0))),"Rever sobreposição ou limites",IF(H76="","Falta fundamento","OK")))))))</f>
        <v/>
      </c>
    </row>
    <row r="77" spans="1:9" ht="34.950000000000003" customHeight="1">
      <c r="A77" s="8" t="s">
        <v>410</v>
      </c>
      <c r="B77" s="7"/>
      <c r="C77" s="7"/>
      <c r="D77" s="8" t="str">
        <f>IF(C77="","",IF(COUNTIF(Orcamento!$A$7:$A$106,C77)&lt;&gt;1,"Rever ID",IF(INDEX(Orcamento!$B$7:$B$106,MATCH(C77,Orcamento!$A$7:$A$106,0))="","Rever artigo sem intervenção",INDEX(Orcamento!$B$7:$B$106,MATCH(C77,Orcamento!$A$7:$A$106,0)))))</f>
        <v/>
      </c>
      <c r="E77" s="12"/>
      <c r="F77" s="12"/>
      <c r="G77" s="7"/>
      <c r="H77" s="7"/>
      <c r="I77" s="35" t="str">
        <f>IF(COUNTA(B77:C77,E77:H77)=0,"",IF(OR(COUNTIFS(Fontes!$A$7:$A$106,B77,Fontes!$B$7:$B$106,"&lt;&gt;")&lt;&gt;1,COUNTIFS(Orcamento!$A$7:$A$306,C77,Orcamento!$B$7:$B$306,"&lt;&gt;")&lt;&gt;1),"Rever fonte ou artigo",IF(OR(G77&lt;&gt;"Confirmada",COUNT(E77:F77)&lt;&gt;2),"Cobertura por apurar",IF(COUNTIFS($B$7:$B$310,B77,$C$7:$C$310,C77)&gt;1,"Rever par fonte/artigo duplicado",IF(INDEX(Orcamento!$T$7:$T$306,MATCH(C77,Orcamento!$A$7:$A$306,0))&lt;&gt;"OK","Rever orçamento associado",IF(OR(E77&lt;0,F77&lt;0,F77&gt;E77,SUMIF($C$7:$C$310,C77,$E$7:$E$310)&gt;INDEX(Orcamento!$K$7:$K$306,MATCH(C77,Orcamento!$A$7:$A$306,0))-INDEX(Orcamento!$L$7:$L$306,MATCH(C77,Orcamento!$A$7:$A$306,0)),SUMIF($C$7:$C$310,C77,$F$7:$F$310)&gt;INDEX(Orcamento!$S$7:$S$306,MATCH(C77,Orcamento!$A$7:$A$306,0)),SUMIF($C$7:$C$310,C77,$E$7:$E$310)-SUMIF($C$7:$C$310,C77,$F$7:$F$310)&gt;INDEX(Orcamento!$K$7:$K$306,MATCH(C77,Orcamento!$A$7:$A$306,0))-INDEX(Orcamento!$L$7:$L$306,MATCH(C77,Orcamento!$A$7:$A$306,0))-INDEX(Orcamento!$S$7:$S$306,MATCH(C77,Orcamento!$A$7:$A$306,0))),"Rever sobreposição ou limites",IF(H77="","Falta fundamento","OK")))))))</f>
        <v/>
      </c>
    </row>
    <row r="78" spans="1:9" ht="34.950000000000003" customHeight="1">
      <c r="A78" s="8" t="s">
        <v>411</v>
      </c>
      <c r="B78" s="7"/>
      <c r="C78" s="7"/>
      <c r="D78" s="8" t="str">
        <f>IF(C78="","",IF(COUNTIF(Orcamento!$A$7:$A$106,C78)&lt;&gt;1,"Rever ID",IF(INDEX(Orcamento!$B$7:$B$106,MATCH(C78,Orcamento!$A$7:$A$106,0))="","Rever artigo sem intervenção",INDEX(Orcamento!$B$7:$B$106,MATCH(C78,Orcamento!$A$7:$A$106,0)))))</f>
        <v/>
      </c>
      <c r="E78" s="12"/>
      <c r="F78" s="12"/>
      <c r="G78" s="7"/>
      <c r="H78" s="7"/>
      <c r="I78" s="35" t="str">
        <f>IF(COUNTA(B78:C78,E78:H78)=0,"",IF(OR(COUNTIFS(Fontes!$A$7:$A$106,B78,Fontes!$B$7:$B$106,"&lt;&gt;")&lt;&gt;1,COUNTIFS(Orcamento!$A$7:$A$306,C78,Orcamento!$B$7:$B$306,"&lt;&gt;")&lt;&gt;1),"Rever fonte ou artigo",IF(OR(G78&lt;&gt;"Confirmada",COUNT(E78:F78)&lt;&gt;2),"Cobertura por apurar",IF(COUNTIFS($B$7:$B$310,B78,$C$7:$C$310,C78)&gt;1,"Rever par fonte/artigo duplicado",IF(INDEX(Orcamento!$T$7:$T$306,MATCH(C78,Orcamento!$A$7:$A$306,0))&lt;&gt;"OK","Rever orçamento associado",IF(OR(E78&lt;0,F78&lt;0,F78&gt;E78,SUMIF($C$7:$C$310,C78,$E$7:$E$310)&gt;INDEX(Orcamento!$K$7:$K$306,MATCH(C78,Orcamento!$A$7:$A$306,0))-INDEX(Orcamento!$L$7:$L$306,MATCH(C78,Orcamento!$A$7:$A$306,0)),SUMIF($C$7:$C$310,C78,$F$7:$F$310)&gt;INDEX(Orcamento!$S$7:$S$306,MATCH(C78,Orcamento!$A$7:$A$306,0)),SUMIF($C$7:$C$310,C78,$E$7:$E$310)-SUMIF($C$7:$C$310,C78,$F$7:$F$310)&gt;INDEX(Orcamento!$K$7:$K$306,MATCH(C78,Orcamento!$A$7:$A$306,0))-INDEX(Orcamento!$L$7:$L$306,MATCH(C78,Orcamento!$A$7:$A$306,0))-INDEX(Orcamento!$S$7:$S$306,MATCH(C78,Orcamento!$A$7:$A$306,0))),"Rever sobreposição ou limites",IF(H78="","Falta fundamento","OK")))))))</f>
        <v/>
      </c>
    </row>
    <row r="79" spans="1:9" ht="34.950000000000003" customHeight="1">
      <c r="A79" s="8" t="s">
        <v>412</v>
      </c>
      <c r="B79" s="7"/>
      <c r="C79" s="7"/>
      <c r="D79" s="8" t="str">
        <f>IF(C79="","",IF(COUNTIF(Orcamento!$A$7:$A$106,C79)&lt;&gt;1,"Rever ID",IF(INDEX(Orcamento!$B$7:$B$106,MATCH(C79,Orcamento!$A$7:$A$106,0))="","Rever artigo sem intervenção",INDEX(Orcamento!$B$7:$B$106,MATCH(C79,Orcamento!$A$7:$A$106,0)))))</f>
        <v/>
      </c>
      <c r="E79" s="12"/>
      <c r="F79" s="12"/>
      <c r="G79" s="7"/>
      <c r="H79" s="7"/>
      <c r="I79" s="35" t="str">
        <f>IF(COUNTA(B79:C79,E79:H79)=0,"",IF(OR(COUNTIFS(Fontes!$A$7:$A$106,B79,Fontes!$B$7:$B$106,"&lt;&gt;")&lt;&gt;1,COUNTIFS(Orcamento!$A$7:$A$306,C79,Orcamento!$B$7:$B$306,"&lt;&gt;")&lt;&gt;1),"Rever fonte ou artigo",IF(OR(G79&lt;&gt;"Confirmada",COUNT(E79:F79)&lt;&gt;2),"Cobertura por apurar",IF(COUNTIFS($B$7:$B$310,B79,$C$7:$C$310,C79)&gt;1,"Rever par fonte/artigo duplicado",IF(INDEX(Orcamento!$T$7:$T$306,MATCH(C79,Orcamento!$A$7:$A$306,0))&lt;&gt;"OK","Rever orçamento associado",IF(OR(E79&lt;0,F79&lt;0,F79&gt;E79,SUMIF($C$7:$C$310,C79,$E$7:$E$310)&gt;INDEX(Orcamento!$K$7:$K$306,MATCH(C79,Orcamento!$A$7:$A$306,0))-INDEX(Orcamento!$L$7:$L$306,MATCH(C79,Orcamento!$A$7:$A$306,0)),SUMIF($C$7:$C$310,C79,$F$7:$F$310)&gt;INDEX(Orcamento!$S$7:$S$306,MATCH(C79,Orcamento!$A$7:$A$306,0)),SUMIF($C$7:$C$310,C79,$E$7:$E$310)-SUMIF($C$7:$C$310,C79,$F$7:$F$310)&gt;INDEX(Orcamento!$K$7:$K$306,MATCH(C79,Orcamento!$A$7:$A$306,0))-INDEX(Orcamento!$L$7:$L$306,MATCH(C79,Orcamento!$A$7:$A$306,0))-INDEX(Orcamento!$S$7:$S$306,MATCH(C79,Orcamento!$A$7:$A$306,0))),"Rever sobreposição ou limites",IF(H79="","Falta fundamento","OK")))))))</f>
        <v/>
      </c>
    </row>
    <row r="80" spans="1:9" ht="34.950000000000003" customHeight="1">
      <c r="A80" s="8" t="s">
        <v>413</v>
      </c>
      <c r="B80" s="7"/>
      <c r="C80" s="7"/>
      <c r="D80" s="8" t="str">
        <f>IF(C80="","",IF(COUNTIF(Orcamento!$A$7:$A$106,C80)&lt;&gt;1,"Rever ID",IF(INDEX(Orcamento!$B$7:$B$106,MATCH(C80,Orcamento!$A$7:$A$106,0))="","Rever artigo sem intervenção",INDEX(Orcamento!$B$7:$B$106,MATCH(C80,Orcamento!$A$7:$A$106,0)))))</f>
        <v/>
      </c>
      <c r="E80" s="12"/>
      <c r="F80" s="12"/>
      <c r="G80" s="7"/>
      <c r="H80" s="7"/>
      <c r="I80" s="35" t="str">
        <f>IF(COUNTA(B80:C80,E80:H80)=0,"",IF(OR(COUNTIFS(Fontes!$A$7:$A$106,B80,Fontes!$B$7:$B$106,"&lt;&gt;")&lt;&gt;1,COUNTIFS(Orcamento!$A$7:$A$306,C80,Orcamento!$B$7:$B$306,"&lt;&gt;")&lt;&gt;1),"Rever fonte ou artigo",IF(OR(G80&lt;&gt;"Confirmada",COUNT(E80:F80)&lt;&gt;2),"Cobertura por apurar",IF(COUNTIFS($B$7:$B$310,B80,$C$7:$C$310,C80)&gt;1,"Rever par fonte/artigo duplicado",IF(INDEX(Orcamento!$T$7:$T$306,MATCH(C80,Orcamento!$A$7:$A$306,0))&lt;&gt;"OK","Rever orçamento associado",IF(OR(E80&lt;0,F80&lt;0,F80&gt;E80,SUMIF($C$7:$C$310,C80,$E$7:$E$310)&gt;INDEX(Orcamento!$K$7:$K$306,MATCH(C80,Orcamento!$A$7:$A$306,0))-INDEX(Orcamento!$L$7:$L$306,MATCH(C80,Orcamento!$A$7:$A$306,0)),SUMIF($C$7:$C$310,C80,$F$7:$F$310)&gt;INDEX(Orcamento!$S$7:$S$306,MATCH(C80,Orcamento!$A$7:$A$306,0)),SUMIF($C$7:$C$310,C80,$E$7:$E$310)-SUMIF($C$7:$C$310,C80,$F$7:$F$310)&gt;INDEX(Orcamento!$K$7:$K$306,MATCH(C80,Orcamento!$A$7:$A$306,0))-INDEX(Orcamento!$L$7:$L$306,MATCH(C80,Orcamento!$A$7:$A$306,0))-INDEX(Orcamento!$S$7:$S$306,MATCH(C80,Orcamento!$A$7:$A$306,0))),"Rever sobreposição ou limites",IF(H80="","Falta fundamento","OK")))))))</f>
        <v/>
      </c>
    </row>
    <row r="81" spans="1:9" ht="34.950000000000003" customHeight="1">
      <c r="A81" s="8" t="s">
        <v>414</v>
      </c>
      <c r="B81" s="7"/>
      <c r="C81" s="7"/>
      <c r="D81" s="8" t="str">
        <f>IF(C81="","",IF(COUNTIF(Orcamento!$A$7:$A$106,C81)&lt;&gt;1,"Rever ID",IF(INDEX(Orcamento!$B$7:$B$106,MATCH(C81,Orcamento!$A$7:$A$106,0))="","Rever artigo sem intervenção",INDEX(Orcamento!$B$7:$B$106,MATCH(C81,Orcamento!$A$7:$A$106,0)))))</f>
        <v/>
      </c>
      <c r="E81" s="12"/>
      <c r="F81" s="12"/>
      <c r="G81" s="7"/>
      <c r="H81" s="7"/>
      <c r="I81" s="35" t="str">
        <f>IF(COUNTA(B81:C81,E81:H81)=0,"",IF(OR(COUNTIFS(Fontes!$A$7:$A$106,B81,Fontes!$B$7:$B$106,"&lt;&gt;")&lt;&gt;1,COUNTIFS(Orcamento!$A$7:$A$306,C81,Orcamento!$B$7:$B$306,"&lt;&gt;")&lt;&gt;1),"Rever fonte ou artigo",IF(OR(G81&lt;&gt;"Confirmada",COUNT(E81:F81)&lt;&gt;2),"Cobertura por apurar",IF(COUNTIFS($B$7:$B$310,B81,$C$7:$C$310,C81)&gt;1,"Rever par fonte/artigo duplicado",IF(INDEX(Orcamento!$T$7:$T$306,MATCH(C81,Orcamento!$A$7:$A$306,0))&lt;&gt;"OK","Rever orçamento associado",IF(OR(E81&lt;0,F81&lt;0,F81&gt;E81,SUMIF($C$7:$C$310,C81,$E$7:$E$310)&gt;INDEX(Orcamento!$K$7:$K$306,MATCH(C81,Orcamento!$A$7:$A$306,0))-INDEX(Orcamento!$L$7:$L$306,MATCH(C81,Orcamento!$A$7:$A$306,0)),SUMIF($C$7:$C$310,C81,$F$7:$F$310)&gt;INDEX(Orcamento!$S$7:$S$306,MATCH(C81,Orcamento!$A$7:$A$306,0)),SUMIF($C$7:$C$310,C81,$E$7:$E$310)-SUMIF($C$7:$C$310,C81,$F$7:$F$310)&gt;INDEX(Orcamento!$K$7:$K$306,MATCH(C81,Orcamento!$A$7:$A$306,0))-INDEX(Orcamento!$L$7:$L$306,MATCH(C81,Orcamento!$A$7:$A$306,0))-INDEX(Orcamento!$S$7:$S$306,MATCH(C81,Orcamento!$A$7:$A$306,0))),"Rever sobreposição ou limites",IF(H81="","Falta fundamento","OK")))))))</f>
        <v/>
      </c>
    </row>
    <row r="82" spans="1:9" ht="34.950000000000003" customHeight="1">
      <c r="A82" s="8" t="s">
        <v>415</v>
      </c>
      <c r="B82" s="7"/>
      <c r="C82" s="7"/>
      <c r="D82" s="8" t="str">
        <f>IF(C82="","",IF(COUNTIF(Orcamento!$A$7:$A$106,C82)&lt;&gt;1,"Rever ID",IF(INDEX(Orcamento!$B$7:$B$106,MATCH(C82,Orcamento!$A$7:$A$106,0))="","Rever artigo sem intervenção",INDEX(Orcamento!$B$7:$B$106,MATCH(C82,Orcamento!$A$7:$A$106,0)))))</f>
        <v/>
      </c>
      <c r="E82" s="12"/>
      <c r="F82" s="12"/>
      <c r="G82" s="7"/>
      <c r="H82" s="7"/>
      <c r="I82" s="35" t="str">
        <f>IF(COUNTA(B82:C82,E82:H82)=0,"",IF(OR(COUNTIFS(Fontes!$A$7:$A$106,B82,Fontes!$B$7:$B$106,"&lt;&gt;")&lt;&gt;1,COUNTIFS(Orcamento!$A$7:$A$306,C82,Orcamento!$B$7:$B$306,"&lt;&gt;")&lt;&gt;1),"Rever fonte ou artigo",IF(OR(G82&lt;&gt;"Confirmada",COUNT(E82:F82)&lt;&gt;2),"Cobertura por apurar",IF(COUNTIFS($B$7:$B$310,B82,$C$7:$C$310,C82)&gt;1,"Rever par fonte/artigo duplicado",IF(INDEX(Orcamento!$T$7:$T$306,MATCH(C82,Orcamento!$A$7:$A$306,0))&lt;&gt;"OK","Rever orçamento associado",IF(OR(E82&lt;0,F82&lt;0,F82&gt;E82,SUMIF($C$7:$C$310,C82,$E$7:$E$310)&gt;INDEX(Orcamento!$K$7:$K$306,MATCH(C82,Orcamento!$A$7:$A$306,0))-INDEX(Orcamento!$L$7:$L$306,MATCH(C82,Orcamento!$A$7:$A$306,0)),SUMIF($C$7:$C$310,C82,$F$7:$F$310)&gt;INDEX(Orcamento!$S$7:$S$306,MATCH(C82,Orcamento!$A$7:$A$306,0)),SUMIF($C$7:$C$310,C82,$E$7:$E$310)-SUMIF($C$7:$C$310,C82,$F$7:$F$310)&gt;INDEX(Orcamento!$K$7:$K$306,MATCH(C82,Orcamento!$A$7:$A$306,0))-INDEX(Orcamento!$L$7:$L$306,MATCH(C82,Orcamento!$A$7:$A$306,0))-INDEX(Orcamento!$S$7:$S$306,MATCH(C82,Orcamento!$A$7:$A$306,0))),"Rever sobreposição ou limites",IF(H82="","Falta fundamento","OK")))))))</f>
        <v/>
      </c>
    </row>
    <row r="83" spans="1:9" ht="34.950000000000003" customHeight="1">
      <c r="A83" s="8" t="s">
        <v>416</v>
      </c>
      <c r="B83" s="7"/>
      <c r="C83" s="7"/>
      <c r="D83" s="8" t="str">
        <f>IF(C83="","",IF(COUNTIF(Orcamento!$A$7:$A$106,C83)&lt;&gt;1,"Rever ID",IF(INDEX(Orcamento!$B$7:$B$106,MATCH(C83,Orcamento!$A$7:$A$106,0))="","Rever artigo sem intervenção",INDEX(Orcamento!$B$7:$B$106,MATCH(C83,Orcamento!$A$7:$A$106,0)))))</f>
        <v/>
      </c>
      <c r="E83" s="12"/>
      <c r="F83" s="12"/>
      <c r="G83" s="7"/>
      <c r="H83" s="7"/>
      <c r="I83" s="35" t="str">
        <f>IF(COUNTA(B83:C83,E83:H83)=0,"",IF(OR(COUNTIFS(Fontes!$A$7:$A$106,B83,Fontes!$B$7:$B$106,"&lt;&gt;")&lt;&gt;1,COUNTIFS(Orcamento!$A$7:$A$306,C83,Orcamento!$B$7:$B$306,"&lt;&gt;")&lt;&gt;1),"Rever fonte ou artigo",IF(OR(G83&lt;&gt;"Confirmada",COUNT(E83:F83)&lt;&gt;2),"Cobertura por apurar",IF(COUNTIFS($B$7:$B$310,B83,$C$7:$C$310,C83)&gt;1,"Rever par fonte/artigo duplicado",IF(INDEX(Orcamento!$T$7:$T$306,MATCH(C83,Orcamento!$A$7:$A$306,0))&lt;&gt;"OK","Rever orçamento associado",IF(OR(E83&lt;0,F83&lt;0,F83&gt;E83,SUMIF($C$7:$C$310,C83,$E$7:$E$310)&gt;INDEX(Orcamento!$K$7:$K$306,MATCH(C83,Orcamento!$A$7:$A$306,0))-INDEX(Orcamento!$L$7:$L$306,MATCH(C83,Orcamento!$A$7:$A$306,0)),SUMIF($C$7:$C$310,C83,$F$7:$F$310)&gt;INDEX(Orcamento!$S$7:$S$306,MATCH(C83,Orcamento!$A$7:$A$306,0)),SUMIF($C$7:$C$310,C83,$E$7:$E$310)-SUMIF($C$7:$C$310,C83,$F$7:$F$310)&gt;INDEX(Orcamento!$K$7:$K$306,MATCH(C83,Orcamento!$A$7:$A$306,0))-INDEX(Orcamento!$L$7:$L$306,MATCH(C83,Orcamento!$A$7:$A$306,0))-INDEX(Orcamento!$S$7:$S$306,MATCH(C83,Orcamento!$A$7:$A$306,0))),"Rever sobreposição ou limites",IF(H83="","Falta fundamento","OK")))))))</f>
        <v/>
      </c>
    </row>
    <row r="84" spans="1:9" ht="34.950000000000003" customHeight="1">
      <c r="A84" s="8" t="s">
        <v>417</v>
      </c>
      <c r="B84" s="7"/>
      <c r="C84" s="7"/>
      <c r="D84" s="8" t="str">
        <f>IF(C84="","",IF(COUNTIF(Orcamento!$A$7:$A$106,C84)&lt;&gt;1,"Rever ID",IF(INDEX(Orcamento!$B$7:$B$106,MATCH(C84,Orcamento!$A$7:$A$106,0))="","Rever artigo sem intervenção",INDEX(Orcamento!$B$7:$B$106,MATCH(C84,Orcamento!$A$7:$A$106,0)))))</f>
        <v/>
      </c>
      <c r="E84" s="12"/>
      <c r="F84" s="12"/>
      <c r="G84" s="7"/>
      <c r="H84" s="7"/>
      <c r="I84" s="35" t="str">
        <f>IF(COUNTA(B84:C84,E84:H84)=0,"",IF(OR(COUNTIFS(Fontes!$A$7:$A$106,B84,Fontes!$B$7:$B$106,"&lt;&gt;")&lt;&gt;1,COUNTIFS(Orcamento!$A$7:$A$306,C84,Orcamento!$B$7:$B$306,"&lt;&gt;")&lt;&gt;1),"Rever fonte ou artigo",IF(OR(G84&lt;&gt;"Confirmada",COUNT(E84:F84)&lt;&gt;2),"Cobertura por apurar",IF(COUNTIFS($B$7:$B$310,B84,$C$7:$C$310,C84)&gt;1,"Rever par fonte/artigo duplicado",IF(INDEX(Orcamento!$T$7:$T$306,MATCH(C84,Orcamento!$A$7:$A$306,0))&lt;&gt;"OK","Rever orçamento associado",IF(OR(E84&lt;0,F84&lt;0,F84&gt;E84,SUMIF($C$7:$C$310,C84,$E$7:$E$310)&gt;INDEX(Orcamento!$K$7:$K$306,MATCH(C84,Orcamento!$A$7:$A$306,0))-INDEX(Orcamento!$L$7:$L$306,MATCH(C84,Orcamento!$A$7:$A$306,0)),SUMIF($C$7:$C$310,C84,$F$7:$F$310)&gt;INDEX(Orcamento!$S$7:$S$306,MATCH(C84,Orcamento!$A$7:$A$306,0)),SUMIF($C$7:$C$310,C84,$E$7:$E$310)-SUMIF($C$7:$C$310,C84,$F$7:$F$310)&gt;INDEX(Orcamento!$K$7:$K$306,MATCH(C84,Orcamento!$A$7:$A$306,0))-INDEX(Orcamento!$L$7:$L$306,MATCH(C84,Orcamento!$A$7:$A$306,0))-INDEX(Orcamento!$S$7:$S$306,MATCH(C84,Orcamento!$A$7:$A$306,0))),"Rever sobreposição ou limites",IF(H84="","Falta fundamento","OK")))))))</f>
        <v/>
      </c>
    </row>
    <row r="85" spans="1:9" ht="34.950000000000003" customHeight="1">
      <c r="A85" s="8" t="s">
        <v>418</v>
      </c>
      <c r="B85" s="7"/>
      <c r="C85" s="7"/>
      <c r="D85" s="8" t="str">
        <f>IF(C85="","",IF(COUNTIF(Orcamento!$A$7:$A$106,C85)&lt;&gt;1,"Rever ID",IF(INDEX(Orcamento!$B$7:$B$106,MATCH(C85,Orcamento!$A$7:$A$106,0))="","Rever artigo sem intervenção",INDEX(Orcamento!$B$7:$B$106,MATCH(C85,Orcamento!$A$7:$A$106,0)))))</f>
        <v/>
      </c>
      <c r="E85" s="12"/>
      <c r="F85" s="12"/>
      <c r="G85" s="7"/>
      <c r="H85" s="7"/>
      <c r="I85" s="35" t="str">
        <f>IF(COUNTA(B85:C85,E85:H85)=0,"",IF(OR(COUNTIFS(Fontes!$A$7:$A$106,B85,Fontes!$B$7:$B$106,"&lt;&gt;")&lt;&gt;1,COUNTIFS(Orcamento!$A$7:$A$306,C85,Orcamento!$B$7:$B$306,"&lt;&gt;")&lt;&gt;1),"Rever fonte ou artigo",IF(OR(G85&lt;&gt;"Confirmada",COUNT(E85:F85)&lt;&gt;2),"Cobertura por apurar",IF(COUNTIFS($B$7:$B$310,B85,$C$7:$C$310,C85)&gt;1,"Rever par fonte/artigo duplicado",IF(INDEX(Orcamento!$T$7:$T$306,MATCH(C85,Orcamento!$A$7:$A$306,0))&lt;&gt;"OK","Rever orçamento associado",IF(OR(E85&lt;0,F85&lt;0,F85&gt;E85,SUMIF($C$7:$C$310,C85,$E$7:$E$310)&gt;INDEX(Orcamento!$K$7:$K$306,MATCH(C85,Orcamento!$A$7:$A$306,0))-INDEX(Orcamento!$L$7:$L$306,MATCH(C85,Orcamento!$A$7:$A$306,0)),SUMIF($C$7:$C$310,C85,$F$7:$F$310)&gt;INDEX(Orcamento!$S$7:$S$306,MATCH(C85,Orcamento!$A$7:$A$306,0)),SUMIF($C$7:$C$310,C85,$E$7:$E$310)-SUMIF($C$7:$C$310,C85,$F$7:$F$310)&gt;INDEX(Orcamento!$K$7:$K$306,MATCH(C85,Orcamento!$A$7:$A$306,0))-INDEX(Orcamento!$L$7:$L$306,MATCH(C85,Orcamento!$A$7:$A$306,0))-INDEX(Orcamento!$S$7:$S$306,MATCH(C85,Orcamento!$A$7:$A$306,0))),"Rever sobreposição ou limites",IF(H85="","Falta fundamento","OK")))))))</f>
        <v/>
      </c>
    </row>
    <row r="86" spans="1:9" ht="34.950000000000003" customHeight="1">
      <c r="A86" s="8" t="s">
        <v>419</v>
      </c>
      <c r="B86" s="7"/>
      <c r="C86" s="7"/>
      <c r="D86" s="8" t="str">
        <f>IF(C86="","",IF(COUNTIF(Orcamento!$A$7:$A$106,C86)&lt;&gt;1,"Rever ID",IF(INDEX(Orcamento!$B$7:$B$106,MATCH(C86,Orcamento!$A$7:$A$106,0))="","Rever artigo sem intervenção",INDEX(Orcamento!$B$7:$B$106,MATCH(C86,Orcamento!$A$7:$A$106,0)))))</f>
        <v/>
      </c>
      <c r="E86" s="12"/>
      <c r="F86" s="12"/>
      <c r="G86" s="7"/>
      <c r="H86" s="7"/>
      <c r="I86" s="35" t="str">
        <f>IF(COUNTA(B86:C86,E86:H86)=0,"",IF(OR(COUNTIFS(Fontes!$A$7:$A$106,B86,Fontes!$B$7:$B$106,"&lt;&gt;")&lt;&gt;1,COUNTIFS(Orcamento!$A$7:$A$306,C86,Orcamento!$B$7:$B$306,"&lt;&gt;")&lt;&gt;1),"Rever fonte ou artigo",IF(OR(G86&lt;&gt;"Confirmada",COUNT(E86:F86)&lt;&gt;2),"Cobertura por apurar",IF(COUNTIFS($B$7:$B$310,B86,$C$7:$C$310,C86)&gt;1,"Rever par fonte/artigo duplicado",IF(INDEX(Orcamento!$T$7:$T$306,MATCH(C86,Orcamento!$A$7:$A$306,0))&lt;&gt;"OK","Rever orçamento associado",IF(OR(E86&lt;0,F86&lt;0,F86&gt;E86,SUMIF($C$7:$C$310,C86,$E$7:$E$310)&gt;INDEX(Orcamento!$K$7:$K$306,MATCH(C86,Orcamento!$A$7:$A$306,0))-INDEX(Orcamento!$L$7:$L$306,MATCH(C86,Orcamento!$A$7:$A$306,0)),SUMIF($C$7:$C$310,C86,$F$7:$F$310)&gt;INDEX(Orcamento!$S$7:$S$306,MATCH(C86,Orcamento!$A$7:$A$306,0)),SUMIF($C$7:$C$310,C86,$E$7:$E$310)-SUMIF($C$7:$C$310,C86,$F$7:$F$310)&gt;INDEX(Orcamento!$K$7:$K$306,MATCH(C86,Orcamento!$A$7:$A$306,0))-INDEX(Orcamento!$L$7:$L$306,MATCH(C86,Orcamento!$A$7:$A$306,0))-INDEX(Orcamento!$S$7:$S$306,MATCH(C86,Orcamento!$A$7:$A$306,0))),"Rever sobreposição ou limites",IF(H86="","Falta fundamento","OK")))))))</f>
        <v/>
      </c>
    </row>
    <row r="87" spans="1:9" ht="34.950000000000003" customHeight="1">
      <c r="A87" s="8" t="s">
        <v>420</v>
      </c>
      <c r="B87" s="7"/>
      <c r="C87" s="7"/>
      <c r="D87" s="8" t="str">
        <f>IF(C87="","",IF(COUNTIF(Orcamento!$A$7:$A$106,C87)&lt;&gt;1,"Rever ID",IF(INDEX(Orcamento!$B$7:$B$106,MATCH(C87,Orcamento!$A$7:$A$106,0))="","Rever artigo sem intervenção",INDEX(Orcamento!$B$7:$B$106,MATCH(C87,Orcamento!$A$7:$A$106,0)))))</f>
        <v/>
      </c>
      <c r="E87" s="12"/>
      <c r="F87" s="12"/>
      <c r="G87" s="7"/>
      <c r="H87" s="7"/>
      <c r="I87" s="35" t="str">
        <f>IF(COUNTA(B87:C87,E87:H87)=0,"",IF(OR(COUNTIFS(Fontes!$A$7:$A$106,B87,Fontes!$B$7:$B$106,"&lt;&gt;")&lt;&gt;1,COUNTIFS(Orcamento!$A$7:$A$306,C87,Orcamento!$B$7:$B$306,"&lt;&gt;")&lt;&gt;1),"Rever fonte ou artigo",IF(OR(G87&lt;&gt;"Confirmada",COUNT(E87:F87)&lt;&gt;2),"Cobertura por apurar",IF(COUNTIFS($B$7:$B$310,B87,$C$7:$C$310,C87)&gt;1,"Rever par fonte/artigo duplicado",IF(INDEX(Orcamento!$T$7:$T$306,MATCH(C87,Orcamento!$A$7:$A$306,0))&lt;&gt;"OK","Rever orçamento associado",IF(OR(E87&lt;0,F87&lt;0,F87&gt;E87,SUMIF($C$7:$C$310,C87,$E$7:$E$310)&gt;INDEX(Orcamento!$K$7:$K$306,MATCH(C87,Orcamento!$A$7:$A$306,0))-INDEX(Orcamento!$L$7:$L$306,MATCH(C87,Orcamento!$A$7:$A$306,0)),SUMIF($C$7:$C$310,C87,$F$7:$F$310)&gt;INDEX(Orcamento!$S$7:$S$306,MATCH(C87,Orcamento!$A$7:$A$306,0)),SUMIF($C$7:$C$310,C87,$E$7:$E$310)-SUMIF($C$7:$C$310,C87,$F$7:$F$310)&gt;INDEX(Orcamento!$K$7:$K$306,MATCH(C87,Orcamento!$A$7:$A$306,0))-INDEX(Orcamento!$L$7:$L$306,MATCH(C87,Orcamento!$A$7:$A$306,0))-INDEX(Orcamento!$S$7:$S$306,MATCH(C87,Orcamento!$A$7:$A$306,0))),"Rever sobreposição ou limites",IF(H87="","Falta fundamento","OK")))))))</f>
        <v/>
      </c>
    </row>
    <row r="88" spans="1:9" ht="34.950000000000003" customHeight="1">
      <c r="A88" s="8" t="s">
        <v>421</v>
      </c>
      <c r="B88" s="7"/>
      <c r="C88" s="7"/>
      <c r="D88" s="8" t="str">
        <f>IF(C88="","",IF(COUNTIF(Orcamento!$A$7:$A$106,C88)&lt;&gt;1,"Rever ID",IF(INDEX(Orcamento!$B$7:$B$106,MATCH(C88,Orcamento!$A$7:$A$106,0))="","Rever artigo sem intervenção",INDEX(Orcamento!$B$7:$B$106,MATCH(C88,Orcamento!$A$7:$A$106,0)))))</f>
        <v/>
      </c>
      <c r="E88" s="12"/>
      <c r="F88" s="12"/>
      <c r="G88" s="7"/>
      <c r="H88" s="7"/>
      <c r="I88" s="35" t="str">
        <f>IF(COUNTA(B88:C88,E88:H88)=0,"",IF(OR(COUNTIFS(Fontes!$A$7:$A$106,B88,Fontes!$B$7:$B$106,"&lt;&gt;")&lt;&gt;1,COUNTIFS(Orcamento!$A$7:$A$306,C88,Orcamento!$B$7:$B$306,"&lt;&gt;")&lt;&gt;1),"Rever fonte ou artigo",IF(OR(G88&lt;&gt;"Confirmada",COUNT(E88:F88)&lt;&gt;2),"Cobertura por apurar",IF(COUNTIFS($B$7:$B$310,B88,$C$7:$C$310,C88)&gt;1,"Rever par fonte/artigo duplicado",IF(INDEX(Orcamento!$T$7:$T$306,MATCH(C88,Orcamento!$A$7:$A$306,0))&lt;&gt;"OK","Rever orçamento associado",IF(OR(E88&lt;0,F88&lt;0,F88&gt;E88,SUMIF($C$7:$C$310,C88,$E$7:$E$310)&gt;INDEX(Orcamento!$K$7:$K$306,MATCH(C88,Orcamento!$A$7:$A$306,0))-INDEX(Orcamento!$L$7:$L$306,MATCH(C88,Orcamento!$A$7:$A$306,0)),SUMIF($C$7:$C$310,C88,$F$7:$F$310)&gt;INDEX(Orcamento!$S$7:$S$306,MATCH(C88,Orcamento!$A$7:$A$306,0)),SUMIF($C$7:$C$310,C88,$E$7:$E$310)-SUMIF($C$7:$C$310,C88,$F$7:$F$310)&gt;INDEX(Orcamento!$K$7:$K$306,MATCH(C88,Orcamento!$A$7:$A$306,0))-INDEX(Orcamento!$L$7:$L$306,MATCH(C88,Orcamento!$A$7:$A$306,0))-INDEX(Orcamento!$S$7:$S$306,MATCH(C88,Orcamento!$A$7:$A$306,0))),"Rever sobreposição ou limites",IF(H88="","Falta fundamento","OK")))))))</f>
        <v/>
      </c>
    </row>
    <row r="89" spans="1:9" ht="34.950000000000003" customHeight="1">
      <c r="A89" s="8" t="s">
        <v>422</v>
      </c>
      <c r="B89" s="7"/>
      <c r="C89" s="7"/>
      <c r="D89" s="8" t="str">
        <f>IF(C89="","",IF(COUNTIF(Orcamento!$A$7:$A$106,C89)&lt;&gt;1,"Rever ID",IF(INDEX(Orcamento!$B$7:$B$106,MATCH(C89,Orcamento!$A$7:$A$106,0))="","Rever artigo sem intervenção",INDEX(Orcamento!$B$7:$B$106,MATCH(C89,Orcamento!$A$7:$A$106,0)))))</f>
        <v/>
      </c>
      <c r="E89" s="12"/>
      <c r="F89" s="12"/>
      <c r="G89" s="7"/>
      <c r="H89" s="7"/>
      <c r="I89" s="35" t="str">
        <f>IF(COUNTA(B89:C89,E89:H89)=0,"",IF(OR(COUNTIFS(Fontes!$A$7:$A$106,B89,Fontes!$B$7:$B$106,"&lt;&gt;")&lt;&gt;1,COUNTIFS(Orcamento!$A$7:$A$306,C89,Orcamento!$B$7:$B$306,"&lt;&gt;")&lt;&gt;1),"Rever fonte ou artigo",IF(OR(G89&lt;&gt;"Confirmada",COUNT(E89:F89)&lt;&gt;2),"Cobertura por apurar",IF(COUNTIFS($B$7:$B$310,B89,$C$7:$C$310,C89)&gt;1,"Rever par fonte/artigo duplicado",IF(INDEX(Orcamento!$T$7:$T$306,MATCH(C89,Orcamento!$A$7:$A$306,0))&lt;&gt;"OK","Rever orçamento associado",IF(OR(E89&lt;0,F89&lt;0,F89&gt;E89,SUMIF($C$7:$C$310,C89,$E$7:$E$310)&gt;INDEX(Orcamento!$K$7:$K$306,MATCH(C89,Orcamento!$A$7:$A$306,0))-INDEX(Orcamento!$L$7:$L$306,MATCH(C89,Orcamento!$A$7:$A$306,0)),SUMIF($C$7:$C$310,C89,$F$7:$F$310)&gt;INDEX(Orcamento!$S$7:$S$306,MATCH(C89,Orcamento!$A$7:$A$306,0)),SUMIF($C$7:$C$310,C89,$E$7:$E$310)-SUMIF($C$7:$C$310,C89,$F$7:$F$310)&gt;INDEX(Orcamento!$K$7:$K$306,MATCH(C89,Orcamento!$A$7:$A$306,0))-INDEX(Orcamento!$L$7:$L$306,MATCH(C89,Orcamento!$A$7:$A$306,0))-INDEX(Orcamento!$S$7:$S$306,MATCH(C89,Orcamento!$A$7:$A$306,0))),"Rever sobreposição ou limites",IF(H89="","Falta fundamento","OK")))))))</f>
        <v/>
      </c>
    </row>
    <row r="90" spans="1:9" ht="34.950000000000003" customHeight="1">
      <c r="A90" s="8" t="s">
        <v>423</v>
      </c>
      <c r="B90" s="7"/>
      <c r="C90" s="7"/>
      <c r="D90" s="8" t="str">
        <f>IF(C90="","",IF(COUNTIF(Orcamento!$A$7:$A$106,C90)&lt;&gt;1,"Rever ID",IF(INDEX(Orcamento!$B$7:$B$106,MATCH(C90,Orcamento!$A$7:$A$106,0))="","Rever artigo sem intervenção",INDEX(Orcamento!$B$7:$B$106,MATCH(C90,Orcamento!$A$7:$A$106,0)))))</f>
        <v/>
      </c>
      <c r="E90" s="12"/>
      <c r="F90" s="12"/>
      <c r="G90" s="7"/>
      <c r="H90" s="7"/>
      <c r="I90" s="35" t="str">
        <f>IF(COUNTA(B90:C90,E90:H90)=0,"",IF(OR(COUNTIFS(Fontes!$A$7:$A$106,B90,Fontes!$B$7:$B$106,"&lt;&gt;")&lt;&gt;1,COUNTIFS(Orcamento!$A$7:$A$306,C90,Orcamento!$B$7:$B$306,"&lt;&gt;")&lt;&gt;1),"Rever fonte ou artigo",IF(OR(G90&lt;&gt;"Confirmada",COUNT(E90:F90)&lt;&gt;2),"Cobertura por apurar",IF(COUNTIFS($B$7:$B$310,B90,$C$7:$C$310,C90)&gt;1,"Rever par fonte/artigo duplicado",IF(INDEX(Orcamento!$T$7:$T$306,MATCH(C90,Orcamento!$A$7:$A$306,0))&lt;&gt;"OK","Rever orçamento associado",IF(OR(E90&lt;0,F90&lt;0,F90&gt;E90,SUMIF($C$7:$C$310,C90,$E$7:$E$310)&gt;INDEX(Orcamento!$K$7:$K$306,MATCH(C90,Orcamento!$A$7:$A$306,0))-INDEX(Orcamento!$L$7:$L$306,MATCH(C90,Orcamento!$A$7:$A$306,0)),SUMIF($C$7:$C$310,C90,$F$7:$F$310)&gt;INDEX(Orcamento!$S$7:$S$306,MATCH(C90,Orcamento!$A$7:$A$306,0)),SUMIF($C$7:$C$310,C90,$E$7:$E$310)-SUMIF($C$7:$C$310,C90,$F$7:$F$310)&gt;INDEX(Orcamento!$K$7:$K$306,MATCH(C90,Orcamento!$A$7:$A$306,0))-INDEX(Orcamento!$L$7:$L$306,MATCH(C90,Orcamento!$A$7:$A$306,0))-INDEX(Orcamento!$S$7:$S$306,MATCH(C90,Orcamento!$A$7:$A$306,0))),"Rever sobreposição ou limites",IF(H90="","Falta fundamento","OK")))))))</f>
        <v/>
      </c>
    </row>
    <row r="91" spans="1:9" ht="34.950000000000003" customHeight="1">
      <c r="A91" s="8" t="s">
        <v>424</v>
      </c>
      <c r="B91" s="7"/>
      <c r="C91" s="7"/>
      <c r="D91" s="8" t="str">
        <f>IF(C91="","",IF(COUNTIF(Orcamento!$A$7:$A$106,C91)&lt;&gt;1,"Rever ID",IF(INDEX(Orcamento!$B$7:$B$106,MATCH(C91,Orcamento!$A$7:$A$106,0))="","Rever artigo sem intervenção",INDEX(Orcamento!$B$7:$B$106,MATCH(C91,Orcamento!$A$7:$A$106,0)))))</f>
        <v/>
      </c>
      <c r="E91" s="12"/>
      <c r="F91" s="12"/>
      <c r="G91" s="7"/>
      <c r="H91" s="7"/>
      <c r="I91" s="35" t="str">
        <f>IF(COUNTA(B91:C91,E91:H91)=0,"",IF(OR(COUNTIFS(Fontes!$A$7:$A$106,B91,Fontes!$B$7:$B$106,"&lt;&gt;")&lt;&gt;1,COUNTIFS(Orcamento!$A$7:$A$306,C91,Orcamento!$B$7:$B$306,"&lt;&gt;")&lt;&gt;1),"Rever fonte ou artigo",IF(OR(G91&lt;&gt;"Confirmada",COUNT(E91:F91)&lt;&gt;2),"Cobertura por apurar",IF(COUNTIFS($B$7:$B$310,B91,$C$7:$C$310,C91)&gt;1,"Rever par fonte/artigo duplicado",IF(INDEX(Orcamento!$T$7:$T$306,MATCH(C91,Orcamento!$A$7:$A$306,0))&lt;&gt;"OK","Rever orçamento associado",IF(OR(E91&lt;0,F91&lt;0,F91&gt;E91,SUMIF($C$7:$C$310,C91,$E$7:$E$310)&gt;INDEX(Orcamento!$K$7:$K$306,MATCH(C91,Orcamento!$A$7:$A$306,0))-INDEX(Orcamento!$L$7:$L$306,MATCH(C91,Orcamento!$A$7:$A$306,0)),SUMIF($C$7:$C$310,C91,$F$7:$F$310)&gt;INDEX(Orcamento!$S$7:$S$306,MATCH(C91,Orcamento!$A$7:$A$306,0)),SUMIF($C$7:$C$310,C91,$E$7:$E$310)-SUMIF($C$7:$C$310,C91,$F$7:$F$310)&gt;INDEX(Orcamento!$K$7:$K$306,MATCH(C91,Orcamento!$A$7:$A$306,0))-INDEX(Orcamento!$L$7:$L$306,MATCH(C91,Orcamento!$A$7:$A$306,0))-INDEX(Orcamento!$S$7:$S$306,MATCH(C91,Orcamento!$A$7:$A$306,0))),"Rever sobreposição ou limites",IF(H91="","Falta fundamento","OK")))))))</f>
        <v/>
      </c>
    </row>
    <row r="92" spans="1:9" ht="34.950000000000003" customHeight="1">
      <c r="A92" s="8" t="s">
        <v>425</v>
      </c>
      <c r="B92" s="7"/>
      <c r="C92" s="7"/>
      <c r="D92" s="8" t="str">
        <f>IF(C92="","",IF(COUNTIF(Orcamento!$A$7:$A$106,C92)&lt;&gt;1,"Rever ID",IF(INDEX(Orcamento!$B$7:$B$106,MATCH(C92,Orcamento!$A$7:$A$106,0))="","Rever artigo sem intervenção",INDEX(Orcamento!$B$7:$B$106,MATCH(C92,Orcamento!$A$7:$A$106,0)))))</f>
        <v/>
      </c>
      <c r="E92" s="12"/>
      <c r="F92" s="12"/>
      <c r="G92" s="7"/>
      <c r="H92" s="7"/>
      <c r="I92" s="35" t="str">
        <f>IF(COUNTA(B92:C92,E92:H92)=0,"",IF(OR(COUNTIFS(Fontes!$A$7:$A$106,B92,Fontes!$B$7:$B$106,"&lt;&gt;")&lt;&gt;1,COUNTIFS(Orcamento!$A$7:$A$306,C92,Orcamento!$B$7:$B$306,"&lt;&gt;")&lt;&gt;1),"Rever fonte ou artigo",IF(OR(G92&lt;&gt;"Confirmada",COUNT(E92:F92)&lt;&gt;2),"Cobertura por apurar",IF(COUNTIFS($B$7:$B$310,B92,$C$7:$C$310,C92)&gt;1,"Rever par fonte/artigo duplicado",IF(INDEX(Orcamento!$T$7:$T$306,MATCH(C92,Orcamento!$A$7:$A$306,0))&lt;&gt;"OK","Rever orçamento associado",IF(OR(E92&lt;0,F92&lt;0,F92&gt;E92,SUMIF($C$7:$C$310,C92,$E$7:$E$310)&gt;INDEX(Orcamento!$K$7:$K$306,MATCH(C92,Orcamento!$A$7:$A$306,0))-INDEX(Orcamento!$L$7:$L$306,MATCH(C92,Orcamento!$A$7:$A$306,0)),SUMIF($C$7:$C$310,C92,$F$7:$F$310)&gt;INDEX(Orcamento!$S$7:$S$306,MATCH(C92,Orcamento!$A$7:$A$306,0)),SUMIF($C$7:$C$310,C92,$E$7:$E$310)-SUMIF($C$7:$C$310,C92,$F$7:$F$310)&gt;INDEX(Orcamento!$K$7:$K$306,MATCH(C92,Orcamento!$A$7:$A$306,0))-INDEX(Orcamento!$L$7:$L$306,MATCH(C92,Orcamento!$A$7:$A$306,0))-INDEX(Orcamento!$S$7:$S$306,MATCH(C92,Orcamento!$A$7:$A$306,0))),"Rever sobreposição ou limites",IF(H92="","Falta fundamento","OK")))))))</f>
        <v/>
      </c>
    </row>
    <row r="93" spans="1:9" ht="34.950000000000003" customHeight="1">
      <c r="A93" s="8" t="s">
        <v>426</v>
      </c>
      <c r="B93" s="7"/>
      <c r="C93" s="7"/>
      <c r="D93" s="8" t="str">
        <f>IF(C93="","",IF(COUNTIF(Orcamento!$A$7:$A$106,C93)&lt;&gt;1,"Rever ID",IF(INDEX(Orcamento!$B$7:$B$106,MATCH(C93,Orcamento!$A$7:$A$106,0))="","Rever artigo sem intervenção",INDEX(Orcamento!$B$7:$B$106,MATCH(C93,Orcamento!$A$7:$A$106,0)))))</f>
        <v/>
      </c>
      <c r="E93" s="12"/>
      <c r="F93" s="12"/>
      <c r="G93" s="7"/>
      <c r="H93" s="7"/>
      <c r="I93" s="35" t="str">
        <f>IF(COUNTA(B93:C93,E93:H93)=0,"",IF(OR(COUNTIFS(Fontes!$A$7:$A$106,B93,Fontes!$B$7:$B$106,"&lt;&gt;")&lt;&gt;1,COUNTIFS(Orcamento!$A$7:$A$306,C93,Orcamento!$B$7:$B$306,"&lt;&gt;")&lt;&gt;1),"Rever fonte ou artigo",IF(OR(G93&lt;&gt;"Confirmada",COUNT(E93:F93)&lt;&gt;2),"Cobertura por apurar",IF(COUNTIFS($B$7:$B$310,B93,$C$7:$C$310,C93)&gt;1,"Rever par fonte/artigo duplicado",IF(INDEX(Orcamento!$T$7:$T$306,MATCH(C93,Orcamento!$A$7:$A$306,0))&lt;&gt;"OK","Rever orçamento associado",IF(OR(E93&lt;0,F93&lt;0,F93&gt;E93,SUMIF($C$7:$C$310,C93,$E$7:$E$310)&gt;INDEX(Orcamento!$K$7:$K$306,MATCH(C93,Orcamento!$A$7:$A$306,0))-INDEX(Orcamento!$L$7:$L$306,MATCH(C93,Orcamento!$A$7:$A$306,0)),SUMIF($C$7:$C$310,C93,$F$7:$F$310)&gt;INDEX(Orcamento!$S$7:$S$306,MATCH(C93,Orcamento!$A$7:$A$306,0)),SUMIF($C$7:$C$310,C93,$E$7:$E$310)-SUMIF($C$7:$C$310,C93,$F$7:$F$310)&gt;INDEX(Orcamento!$K$7:$K$306,MATCH(C93,Orcamento!$A$7:$A$306,0))-INDEX(Orcamento!$L$7:$L$306,MATCH(C93,Orcamento!$A$7:$A$306,0))-INDEX(Orcamento!$S$7:$S$306,MATCH(C93,Orcamento!$A$7:$A$306,0))),"Rever sobreposição ou limites",IF(H93="","Falta fundamento","OK")))))))</f>
        <v/>
      </c>
    </row>
    <row r="94" spans="1:9" ht="34.950000000000003" customHeight="1">
      <c r="A94" s="8" t="s">
        <v>427</v>
      </c>
      <c r="B94" s="7"/>
      <c r="C94" s="7"/>
      <c r="D94" s="8" t="str">
        <f>IF(C94="","",IF(COUNTIF(Orcamento!$A$7:$A$106,C94)&lt;&gt;1,"Rever ID",IF(INDEX(Orcamento!$B$7:$B$106,MATCH(C94,Orcamento!$A$7:$A$106,0))="","Rever artigo sem intervenção",INDEX(Orcamento!$B$7:$B$106,MATCH(C94,Orcamento!$A$7:$A$106,0)))))</f>
        <v/>
      </c>
      <c r="E94" s="12"/>
      <c r="F94" s="12"/>
      <c r="G94" s="7"/>
      <c r="H94" s="7"/>
      <c r="I94" s="35" t="str">
        <f>IF(COUNTA(B94:C94,E94:H94)=0,"",IF(OR(COUNTIFS(Fontes!$A$7:$A$106,B94,Fontes!$B$7:$B$106,"&lt;&gt;")&lt;&gt;1,COUNTIFS(Orcamento!$A$7:$A$306,C94,Orcamento!$B$7:$B$306,"&lt;&gt;")&lt;&gt;1),"Rever fonte ou artigo",IF(OR(G94&lt;&gt;"Confirmada",COUNT(E94:F94)&lt;&gt;2),"Cobertura por apurar",IF(COUNTIFS($B$7:$B$310,B94,$C$7:$C$310,C94)&gt;1,"Rever par fonte/artigo duplicado",IF(INDEX(Orcamento!$T$7:$T$306,MATCH(C94,Orcamento!$A$7:$A$306,0))&lt;&gt;"OK","Rever orçamento associado",IF(OR(E94&lt;0,F94&lt;0,F94&gt;E94,SUMIF($C$7:$C$310,C94,$E$7:$E$310)&gt;INDEX(Orcamento!$K$7:$K$306,MATCH(C94,Orcamento!$A$7:$A$306,0))-INDEX(Orcamento!$L$7:$L$306,MATCH(C94,Orcamento!$A$7:$A$306,0)),SUMIF($C$7:$C$310,C94,$F$7:$F$310)&gt;INDEX(Orcamento!$S$7:$S$306,MATCH(C94,Orcamento!$A$7:$A$306,0)),SUMIF($C$7:$C$310,C94,$E$7:$E$310)-SUMIF($C$7:$C$310,C94,$F$7:$F$310)&gt;INDEX(Orcamento!$K$7:$K$306,MATCH(C94,Orcamento!$A$7:$A$306,0))-INDEX(Orcamento!$L$7:$L$306,MATCH(C94,Orcamento!$A$7:$A$306,0))-INDEX(Orcamento!$S$7:$S$306,MATCH(C94,Orcamento!$A$7:$A$306,0))),"Rever sobreposição ou limites",IF(H94="","Falta fundamento","OK")))))))</f>
        <v/>
      </c>
    </row>
    <row r="95" spans="1:9" ht="34.950000000000003" customHeight="1">
      <c r="A95" s="8" t="s">
        <v>428</v>
      </c>
      <c r="B95" s="7"/>
      <c r="C95" s="7"/>
      <c r="D95" s="8" t="str">
        <f>IF(C95="","",IF(COUNTIF(Orcamento!$A$7:$A$106,C95)&lt;&gt;1,"Rever ID",IF(INDEX(Orcamento!$B$7:$B$106,MATCH(C95,Orcamento!$A$7:$A$106,0))="","Rever artigo sem intervenção",INDEX(Orcamento!$B$7:$B$106,MATCH(C95,Orcamento!$A$7:$A$106,0)))))</f>
        <v/>
      </c>
      <c r="E95" s="12"/>
      <c r="F95" s="12"/>
      <c r="G95" s="7"/>
      <c r="H95" s="7"/>
      <c r="I95" s="35" t="str">
        <f>IF(COUNTA(B95:C95,E95:H95)=0,"",IF(OR(COUNTIFS(Fontes!$A$7:$A$106,B95,Fontes!$B$7:$B$106,"&lt;&gt;")&lt;&gt;1,COUNTIFS(Orcamento!$A$7:$A$306,C95,Orcamento!$B$7:$B$306,"&lt;&gt;")&lt;&gt;1),"Rever fonte ou artigo",IF(OR(G95&lt;&gt;"Confirmada",COUNT(E95:F95)&lt;&gt;2),"Cobertura por apurar",IF(COUNTIFS($B$7:$B$310,B95,$C$7:$C$310,C95)&gt;1,"Rever par fonte/artigo duplicado",IF(INDEX(Orcamento!$T$7:$T$306,MATCH(C95,Orcamento!$A$7:$A$306,0))&lt;&gt;"OK","Rever orçamento associado",IF(OR(E95&lt;0,F95&lt;0,F95&gt;E95,SUMIF($C$7:$C$310,C95,$E$7:$E$310)&gt;INDEX(Orcamento!$K$7:$K$306,MATCH(C95,Orcamento!$A$7:$A$306,0))-INDEX(Orcamento!$L$7:$L$306,MATCH(C95,Orcamento!$A$7:$A$306,0)),SUMIF($C$7:$C$310,C95,$F$7:$F$310)&gt;INDEX(Orcamento!$S$7:$S$306,MATCH(C95,Orcamento!$A$7:$A$306,0)),SUMIF($C$7:$C$310,C95,$E$7:$E$310)-SUMIF($C$7:$C$310,C95,$F$7:$F$310)&gt;INDEX(Orcamento!$K$7:$K$306,MATCH(C95,Orcamento!$A$7:$A$306,0))-INDEX(Orcamento!$L$7:$L$306,MATCH(C95,Orcamento!$A$7:$A$306,0))-INDEX(Orcamento!$S$7:$S$306,MATCH(C95,Orcamento!$A$7:$A$306,0))),"Rever sobreposição ou limites",IF(H95="","Falta fundamento","OK")))))))</f>
        <v/>
      </c>
    </row>
    <row r="96" spans="1:9" ht="34.950000000000003" customHeight="1">
      <c r="A96" s="8" t="s">
        <v>429</v>
      </c>
      <c r="B96" s="7"/>
      <c r="C96" s="7"/>
      <c r="D96" s="8" t="str">
        <f>IF(C96="","",IF(COUNTIF(Orcamento!$A$7:$A$106,C96)&lt;&gt;1,"Rever ID",IF(INDEX(Orcamento!$B$7:$B$106,MATCH(C96,Orcamento!$A$7:$A$106,0))="","Rever artigo sem intervenção",INDEX(Orcamento!$B$7:$B$106,MATCH(C96,Orcamento!$A$7:$A$106,0)))))</f>
        <v/>
      </c>
      <c r="E96" s="12"/>
      <c r="F96" s="12"/>
      <c r="G96" s="7"/>
      <c r="H96" s="7"/>
      <c r="I96" s="35" t="str">
        <f>IF(COUNTA(B96:C96,E96:H96)=0,"",IF(OR(COUNTIFS(Fontes!$A$7:$A$106,B96,Fontes!$B$7:$B$106,"&lt;&gt;")&lt;&gt;1,COUNTIFS(Orcamento!$A$7:$A$306,C96,Orcamento!$B$7:$B$306,"&lt;&gt;")&lt;&gt;1),"Rever fonte ou artigo",IF(OR(G96&lt;&gt;"Confirmada",COUNT(E96:F96)&lt;&gt;2),"Cobertura por apurar",IF(COUNTIFS($B$7:$B$310,B96,$C$7:$C$310,C96)&gt;1,"Rever par fonte/artigo duplicado",IF(INDEX(Orcamento!$T$7:$T$306,MATCH(C96,Orcamento!$A$7:$A$306,0))&lt;&gt;"OK","Rever orçamento associado",IF(OR(E96&lt;0,F96&lt;0,F96&gt;E96,SUMIF($C$7:$C$310,C96,$E$7:$E$310)&gt;INDEX(Orcamento!$K$7:$K$306,MATCH(C96,Orcamento!$A$7:$A$306,0))-INDEX(Orcamento!$L$7:$L$306,MATCH(C96,Orcamento!$A$7:$A$306,0)),SUMIF($C$7:$C$310,C96,$F$7:$F$310)&gt;INDEX(Orcamento!$S$7:$S$306,MATCH(C96,Orcamento!$A$7:$A$306,0)),SUMIF($C$7:$C$310,C96,$E$7:$E$310)-SUMIF($C$7:$C$310,C96,$F$7:$F$310)&gt;INDEX(Orcamento!$K$7:$K$306,MATCH(C96,Orcamento!$A$7:$A$306,0))-INDEX(Orcamento!$L$7:$L$306,MATCH(C96,Orcamento!$A$7:$A$306,0))-INDEX(Orcamento!$S$7:$S$306,MATCH(C96,Orcamento!$A$7:$A$306,0))),"Rever sobreposição ou limites",IF(H96="","Falta fundamento","OK")))))))</f>
        <v/>
      </c>
    </row>
    <row r="97" spans="1:9" ht="34.950000000000003" customHeight="1">
      <c r="A97" s="8" t="s">
        <v>430</v>
      </c>
      <c r="B97" s="7"/>
      <c r="C97" s="7"/>
      <c r="D97" s="8" t="str">
        <f>IF(C97="","",IF(COUNTIF(Orcamento!$A$7:$A$106,C97)&lt;&gt;1,"Rever ID",IF(INDEX(Orcamento!$B$7:$B$106,MATCH(C97,Orcamento!$A$7:$A$106,0))="","Rever artigo sem intervenção",INDEX(Orcamento!$B$7:$B$106,MATCH(C97,Orcamento!$A$7:$A$106,0)))))</f>
        <v/>
      </c>
      <c r="E97" s="12"/>
      <c r="F97" s="12"/>
      <c r="G97" s="7"/>
      <c r="H97" s="7"/>
      <c r="I97" s="35" t="str">
        <f>IF(COUNTA(B97:C97,E97:H97)=0,"",IF(OR(COUNTIFS(Fontes!$A$7:$A$106,B97,Fontes!$B$7:$B$106,"&lt;&gt;")&lt;&gt;1,COUNTIFS(Orcamento!$A$7:$A$306,C97,Orcamento!$B$7:$B$306,"&lt;&gt;")&lt;&gt;1),"Rever fonte ou artigo",IF(OR(G97&lt;&gt;"Confirmada",COUNT(E97:F97)&lt;&gt;2),"Cobertura por apurar",IF(COUNTIFS($B$7:$B$310,B97,$C$7:$C$310,C97)&gt;1,"Rever par fonte/artigo duplicado",IF(INDEX(Orcamento!$T$7:$T$306,MATCH(C97,Orcamento!$A$7:$A$306,0))&lt;&gt;"OK","Rever orçamento associado",IF(OR(E97&lt;0,F97&lt;0,F97&gt;E97,SUMIF($C$7:$C$310,C97,$E$7:$E$310)&gt;INDEX(Orcamento!$K$7:$K$306,MATCH(C97,Orcamento!$A$7:$A$306,0))-INDEX(Orcamento!$L$7:$L$306,MATCH(C97,Orcamento!$A$7:$A$306,0)),SUMIF($C$7:$C$310,C97,$F$7:$F$310)&gt;INDEX(Orcamento!$S$7:$S$306,MATCH(C97,Orcamento!$A$7:$A$306,0)),SUMIF($C$7:$C$310,C97,$E$7:$E$310)-SUMIF($C$7:$C$310,C97,$F$7:$F$310)&gt;INDEX(Orcamento!$K$7:$K$306,MATCH(C97,Orcamento!$A$7:$A$306,0))-INDEX(Orcamento!$L$7:$L$306,MATCH(C97,Orcamento!$A$7:$A$306,0))-INDEX(Orcamento!$S$7:$S$306,MATCH(C97,Orcamento!$A$7:$A$306,0))),"Rever sobreposição ou limites",IF(H97="","Falta fundamento","OK")))))))</f>
        <v/>
      </c>
    </row>
    <row r="98" spans="1:9" ht="34.950000000000003" customHeight="1">
      <c r="A98" s="8" t="s">
        <v>431</v>
      </c>
      <c r="B98" s="7"/>
      <c r="C98" s="7"/>
      <c r="D98" s="8" t="str">
        <f>IF(C98="","",IF(COUNTIF(Orcamento!$A$7:$A$106,C98)&lt;&gt;1,"Rever ID",IF(INDEX(Orcamento!$B$7:$B$106,MATCH(C98,Orcamento!$A$7:$A$106,0))="","Rever artigo sem intervenção",INDEX(Orcamento!$B$7:$B$106,MATCH(C98,Orcamento!$A$7:$A$106,0)))))</f>
        <v/>
      </c>
      <c r="E98" s="12"/>
      <c r="F98" s="12"/>
      <c r="G98" s="7"/>
      <c r="H98" s="7"/>
      <c r="I98" s="35" t="str">
        <f>IF(COUNTA(B98:C98,E98:H98)=0,"",IF(OR(COUNTIFS(Fontes!$A$7:$A$106,B98,Fontes!$B$7:$B$106,"&lt;&gt;")&lt;&gt;1,COUNTIFS(Orcamento!$A$7:$A$306,C98,Orcamento!$B$7:$B$306,"&lt;&gt;")&lt;&gt;1),"Rever fonte ou artigo",IF(OR(G98&lt;&gt;"Confirmada",COUNT(E98:F98)&lt;&gt;2),"Cobertura por apurar",IF(COUNTIFS($B$7:$B$310,B98,$C$7:$C$310,C98)&gt;1,"Rever par fonte/artigo duplicado",IF(INDEX(Orcamento!$T$7:$T$306,MATCH(C98,Orcamento!$A$7:$A$306,0))&lt;&gt;"OK","Rever orçamento associado",IF(OR(E98&lt;0,F98&lt;0,F98&gt;E98,SUMIF($C$7:$C$310,C98,$E$7:$E$310)&gt;INDEX(Orcamento!$K$7:$K$306,MATCH(C98,Orcamento!$A$7:$A$306,0))-INDEX(Orcamento!$L$7:$L$306,MATCH(C98,Orcamento!$A$7:$A$306,0)),SUMIF($C$7:$C$310,C98,$F$7:$F$310)&gt;INDEX(Orcamento!$S$7:$S$306,MATCH(C98,Orcamento!$A$7:$A$306,0)),SUMIF($C$7:$C$310,C98,$E$7:$E$310)-SUMIF($C$7:$C$310,C98,$F$7:$F$310)&gt;INDEX(Orcamento!$K$7:$K$306,MATCH(C98,Orcamento!$A$7:$A$306,0))-INDEX(Orcamento!$L$7:$L$306,MATCH(C98,Orcamento!$A$7:$A$306,0))-INDEX(Orcamento!$S$7:$S$306,MATCH(C98,Orcamento!$A$7:$A$306,0))),"Rever sobreposição ou limites",IF(H98="","Falta fundamento","OK")))))))</f>
        <v/>
      </c>
    </row>
    <row r="99" spans="1:9" ht="34.950000000000003" customHeight="1">
      <c r="A99" s="8" t="s">
        <v>432</v>
      </c>
      <c r="B99" s="7"/>
      <c r="C99" s="7"/>
      <c r="D99" s="8" t="str">
        <f>IF(C99="","",IF(COUNTIF(Orcamento!$A$7:$A$106,C99)&lt;&gt;1,"Rever ID",IF(INDEX(Orcamento!$B$7:$B$106,MATCH(C99,Orcamento!$A$7:$A$106,0))="","Rever artigo sem intervenção",INDEX(Orcamento!$B$7:$B$106,MATCH(C99,Orcamento!$A$7:$A$106,0)))))</f>
        <v/>
      </c>
      <c r="E99" s="12"/>
      <c r="F99" s="12"/>
      <c r="G99" s="7"/>
      <c r="H99" s="7"/>
      <c r="I99" s="35" t="str">
        <f>IF(COUNTA(B99:C99,E99:H99)=0,"",IF(OR(COUNTIFS(Fontes!$A$7:$A$106,B99,Fontes!$B$7:$B$106,"&lt;&gt;")&lt;&gt;1,COUNTIFS(Orcamento!$A$7:$A$306,C99,Orcamento!$B$7:$B$306,"&lt;&gt;")&lt;&gt;1),"Rever fonte ou artigo",IF(OR(G99&lt;&gt;"Confirmada",COUNT(E99:F99)&lt;&gt;2),"Cobertura por apurar",IF(COUNTIFS($B$7:$B$310,B99,$C$7:$C$310,C99)&gt;1,"Rever par fonte/artigo duplicado",IF(INDEX(Orcamento!$T$7:$T$306,MATCH(C99,Orcamento!$A$7:$A$306,0))&lt;&gt;"OK","Rever orçamento associado",IF(OR(E99&lt;0,F99&lt;0,F99&gt;E99,SUMIF($C$7:$C$310,C99,$E$7:$E$310)&gt;INDEX(Orcamento!$K$7:$K$306,MATCH(C99,Orcamento!$A$7:$A$306,0))-INDEX(Orcamento!$L$7:$L$306,MATCH(C99,Orcamento!$A$7:$A$306,0)),SUMIF($C$7:$C$310,C99,$F$7:$F$310)&gt;INDEX(Orcamento!$S$7:$S$306,MATCH(C99,Orcamento!$A$7:$A$306,0)),SUMIF($C$7:$C$310,C99,$E$7:$E$310)-SUMIF($C$7:$C$310,C99,$F$7:$F$310)&gt;INDEX(Orcamento!$K$7:$K$306,MATCH(C99,Orcamento!$A$7:$A$306,0))-INDEX(Orcamento!$L$7:$L$306,MATCH(C99,Orcamento!$A$7:$A$306,0))-INDEX(Orcamento!$S$7:$S$306,MATCH(C99,Orcamento!$A$7:$A$306,0))),"Rever sobreposição ou limites",IF(H99="","Falta fundamento","OK")))))))</f>
        <v/>
      </c>
    </row>
    <row r="100" spans="1:9" ht="34.950000000000003" customHeight="1">
      <c r="A100" s="8" t="s">
        <v>433</v>
      </c>
      <c r="B100" s="7"/>
      <c r="C100" s="7"/>
      <c r="D100" s="8" t="str">
        <f>IF(C100="","",IF(COUNTIF(Orcamento!$A$7:$A$106,C100)&lt;&gt;1,"Rever ID",IF(INDEX(Orcamento!$B$7:$B$106,MATCH(C100,Orcamento!$A$7:$A$106,0))="","Rever artigo sem intervenção",INDEX(Orcamento!$B$7:$B$106,MATCH(C100,Orcamento!$A$7:$A$106,0)))))</f>
        <v/>
      </c>
      <c r="E100" s="12"/>
      <c r="F100" s="12"/>
      <c r="G100" s="7"/>
      <c r="H100" s="7"/>
      <c r="I100" s="35" t="str">
        <f>IF(COUNTA(B100:C100,E100:H100)=0,"",IF(OR(COUNTIFS(Fontes!$A$7:$A$106,B100,Fontes!$B$7:$B$106,"&lt;&gt;")&lt;&gt;1,COUNTIFS(Orcamento!$A$7:$A$306,C100,Orcamento!$B$7:$B$306,"&lt;&gt;")&lt;&gt;1),"Rever fonte ou artigo",IF(OR(G100&lt;&gt;"Confirmada",COUNT(E100:F100)&lt;&gt;2),"Cobertura por apurar",IF(COUNTIFS($B$7:$B$310,B100,$C$7:$C$310,C100)&gt;1,"Rever par fonte/artigo duplicado",IF(INDEX(Orcamento!$T$7:$T$306,MATCH(C100,Orcamento!$A$7:$A$306,0))&lt;&gt;"OK","Rever orçamento associado",IF(OR(E100&lt;0,F100&lt;0,F100&gt;E100,SUMIF($C$7:$C$310,C100,$E$7:$E$310)&gt;INDEX(Orcamento!$K$7:$K$306,MATCH(C100,Orcamento!$A$7:$A$306,0))-INDEX(Orcamento!$L$7:$L$306,MATCH(C100,Orcamento!$A$7:$A$306,0)),SUMIF($C$7:$C$310,C100,$F$7:$F$310)&gt;INDEX(Orcamento!$S$7:$S$306,MATCH(C100,Orcamento!$A$7:$A$306,0)),SUMIF($C$7:$C$310,C100,$E$7:$E$310)-SUMIF($C$7:$C$310,C100,$F$7:$F$310)&gt;INDEX(Orcamento!$K$7:$K$306,MATCH(C100,Orcamento!$A$7:$A$306,0))-INDEX(Orcamento!$L$7:$L$306,MATCH(C100,Orcamento!$A$7:$A$306,0))-INDEX(Orcamento!$S$7:$S$306,MATCH(C100,Orcamento!$A$7:$A$306,0))),"Rever sobreposição ou limites",IF(H100="","Falta fundamento","OK")))))))</f>
        <v/>
      </c>
    </row>
    <row r="101" spans="1:9" ht="34.950000000000003" customHeight="1">
      <c r="A101" s="8" t="s">
        <v>434</v>
      </c>
      <c r="B101" s="7"/>
      <c r="C101" s="7"/>
      <c r="D101" s="8" t="str">
        <f>IF(C101="","",IF(COUNTIF(Orcamento!$A$7:$A$106,C101)&lt;&gt;1,"Rever ID",IF(INDEX(Orcamento!$B$7:$B$106,MATCH(C101,Orcamento!$A$7:$A$106,0))="","Rever artigo sem intervenção",INDEX(Orcamento!$B$7:$B$106,MATCH(C101,Orcamento!$A$7:$A$106,0)))))</f>
        <v/>
      </c>
      <c r="E101" s="12"/>
      <c r="F101" s="12"/>
      <c r="G101" s="7"/>
      <c r="H101" s="7"/>
      <c r="I101" s="35" t="str">
        <f>IF(COUNTA(B101:C101,E101:H101)=0,"",IF(OR(COUNTIFS(Fontes!$A$7:$A$106,B101,Fontes!$B$7:$B$106,"&lt;&gt;")&lt;&gt;1,COUNTIFS(Orcamento!$A$7:$A$306,C101,Orcamento!$B$7:$B$306,"&lt;&gt;")&lt;&gt;1),"Rever fonte ou artigo",IF(OR(G101&lt;&gt;"Confirmada",COUNT(E101:F101)&lt;&gt;2),"Cobertura por apurar",IF(COUNTIFS($B$7:$B$310,B101,$C$7:$C$310,C101)&gt;1,"Rever par fonte/artigo duplicado",IF(INDEX(Orcamento!$T$7:$T$306,MATCH(C101,Orcamento!$A$7:$A$306,0))&lt;&gt;"OK","Rever orçamento associado",IF(OR(E101&lt;0,F101&lt;0,F101&gt;E101,SUMIF($C$7:$C$310,C101,$E$7:$E$310)&gt;INDEX(Orcamento!$K$7:$K$306,MATCH(C101,Orcamento!$A$7:$A$306,0))-INDEX(Orcamento!$L$7:$L$306,MATCH(C101,Orcamento!$A$7:$A$306,0)),SUMIF($C$7:$C$310,C101,$F$7:$F$310)&gt;INDEX(Orcamento!$S$7:$S$306,MATCH(C101,Orcamento!$A$7:$A$306,0)),SUMIF($C$7:$C$310,C101,$E$7:$E$310)-SUMIF($C$7:$C$310,C101,$F$7:$F$310)&gt;INDEX(Orcamento!$K$7:$K$306,MATCH(C101,Orcamento!$A$7:$A$306,0))-INDEX(Orcamento!$L$7:$L$306,MATCH(C101,Orcamento!$A$7:$A$306,0))-INDEX(Orcamento!$S$7:$S$306,MATCH(C101,Orcamento!$A$7:$A$306,0))),"Rever sobreposição ou limites",IF(H101="","Falta fundamento","OK")))))))</f>
        <v/>
      </c>
    </row>
    <row r="102" spans="1:9" ht="34.950000000000003" customHeight="1">
      <c r="A102" s="8" t="s">
        <v>435</v>
      </c>
      <c r="B102" s="7"/>
      <c r="C102" s="7"/>
      <c r="D102" s="8" t="str">
        <f>IF(C102="","",IF(COUNTIF(Orcamento!$A$7:$A$106,C102)&lt;&gt;1,"Rever ID",IF(INDEX(Orcamento!$B$7:$B$106,MATCH(C102,Orcamento!$A$7:$A$106,0))="","Rever artigo sem intervenção",INDEX(Orcamento!$B$7:$B$106,MATCH(C102,Orcamento!$A$7:$A$106,0)))))</f>
        <v/>
      </c>
      <c r="E102" s="12"/>
      <c r="F102" s="12"/>
      <c r="G102" s="7"/>
      <c r="H102" s="7"/>
      <c r="I102" s="35" t="str">
        <f>IF(COUNTA(B102:C102,E102:H102)=0,"",IF(OR(COUNTIFS(Fontes!$A$7:$A$106,B102,Fontes!$B$7:$B$106,"&lt;&gt;")&lt;&gt;1,COUNTIFS(Orcamento!$A$7:$A$306,C102,Orcamento!$B$7:$B$306,"&lt;&gt;")&lt;&gt;1),"Rever fonte ou artigo",IF(OR(G102&lt;&gt;"Confirmada",COUNT(E102:F102)&lt;&gt;2),"Cobertura por apurar",IF(COUNTIFS($B$7:$B$310,B102,$C$7:$C$310,C102)&gt;1,"Rever par fonte/artigo duplicado",IF(INDEX(Orcamento!$T$7:$T$306,MATCH(C102,Orcamento!$A$7:$A$306,0))&lt;&gt;"OK","Rever orçamento associado",IF(OR(E102&lt;0,F102&lt;0,F102&gt;E102,SUMIF($C$7:$C$310,C102,$E$7:$E$310)&gt;INDEX(Orcamento!$K$7:$K$306,MATCH(C102,Orcamento!$A$7:$A$306,0))-INDEX(Orcamento!$L$7:$L$306,MATCH(C102,Orcamento!$A$7:$A$306,0)),SUMIF($C$7:$C$310,C102,$F$7:$F$310)&gt;INDEX(Orcamento!$S$7:$S$306,MATCH(C102,Orcamento!$A$7:$A$306,0)),SUMIF($C$7:$C$310,C102,$E$7:$E$310)-SUMIF($C$7:$C$310,C102,$F$7:$F$310)&gt;INDEX(Orcamento!$K$7:$K$306,MATCH(C102,Orcamento!$A$7:$A$306,0))-INDEX(Orcamento!$L$7:$L$306,MATCH(C102,Orcamento!$A$7:$A$306,0))-INDEX(Orcamento!$S$7:$S$306,MATCH(C102,Orcamento!$A$7:$A$306,0))),"Rever sobreposição ou limites",IF(H102="","Falta fundamento","OK")))))))</f>
        <v/>
      </c>
    </row>
    <row r="103" spans="1:9" ht="34.950000000000003" customHeight="1">
      <c r="A103" s="8" t="s">
        <v>436</v>
      </c>
      <c r="B103" s="7"/>
      <c r="C103" s="7"/>
      <c r="D103" s="8" t="str">
        <f>IF(C103="","",IF(COUNTIF(Orcamento!$A$7:$A$106,C103)&lt;&gt;1,"Rever ID",IF(INDEX(Orcamento!$B$7:$B$106,MATCH(C103,Orcamento!$A$7:$A$106,0))="","Rever artigo sem intervenção",INDEX(Orcamento!$B$7:$B$106,MATCH(C103,Orcamento!$A$7:$A$106,0)))))</f>
        <v/>
      </c>
      <c r="E103" s="12"/>
      <c r="F103" s="12"/>
      <c r="G103" s="7"/>
      <c r="H103" s="7"/>
      <c r="I103" s="35" t="str">
        <f>IF(COUNTA(B103:C103,E103:H103)=0,"",IF(OR(COUNTIFS(Fontes!$A$7:$A$106,B103,Fontes!$B$7:$B$106,"&lt;&gt;")&lt;&gt;1,COUNTIFS(Orcamento!$A$7:$A$306,C103,Orcamento!$B$7:$B$306,"&lt;&gt;")&lt;&gt;1),"Rever fonte ou artigo",IF(OR(G103&lt;&gt;"Confirmada",COUNT(E103:F103)&lt;&gt;2),"Cobertura por apurar",IF(COUNTIFS($B$7:$B$310,B103,$C$7:$C$310,C103)&gt;1,"Rever par fonte/artigo duplicado",IF(INDEX(Orcamento!$T$7:$T$306,MATCH(C103,Orcamento!$A$7:$A$306,0))&lt;&gt;"OK","Rever orçamento associado",IF(OR(E103&lt;0,F103&lt;0,F103&gt;E103,SUMIF($C$7:$C$310,C103,$E$7:$E$310)&gt;INDEX(Orcamento!$K$7:$K$306,MATCH(C103,Orcamento!$A$7:$A$306,0))-INDEX(Orcamento!$L$7:$L$306,MATCH(C103,Orcamento!$A$7:$A$306,0)),SUMIF($C$7:$C$310,C103,$F$7:$F$310)&gt;INDEX(Orcamento!$S$7:$S$306,MATCH(C103,Orcamento!$A$7:$A$306,0)),SUMIF($C$7:$C$310,C103,$E$7:$E$310)-SUMIF($C$7:$C$310,C103,$F$7:$F$310)&gt;INDEX(Orcamento!$K$7:$K$306,MATCH(C103,Orcamento!$A$7:$A$306,0))-INDEX(Orcamento!$L$7:$L$306,MATCH(C103,Orcamento!$A$7:$A$306,0))-INDEX(Orcamento!$S$7:$S$306,MATCH(C103,Orcamento!$A$7:$A$306,0))),"Rever sobreposição ou limites",IF(H103="","Falta fundamento","OK")))))))</f>
        <v/>
      </c>
    </row>
    <row r="104" spans="1:9" ht="34.950000000000003" customHeight="1">
      <c r="A104" s="8" t="s">
        <v>437</v>
      </c>
      <c r="B104" s="7"/>
      <c r="C104" s="7"/>
      <c r="D104" s="8" t="str">
        <f>IF(C104="","",IF(COUNTIF(Orcamento!$A$7:$A$106,C104)&lt;&gt;1,"Rever ID",IF(INDEX(Orcamento!$B$7:$B$106,MATCH(C104,Orcamento!$A$7:$A$106,0))="","Rever artigo sem intervenção",INDEX(Orcamento!$B$7:$B$106,MATCH(C104,Orcamento!$A$7:$A$106,0)))))</f>
        <v/>
      </c>
      <c r="E104" s="12"/>
      <c r="F104" s="12"/>
      <c r="G104" s="7"/>
      <c r="H104" s="7"/>
      <c r="I104" s="35" t="str">
        <f>IF(COUNTA(B104:C104,E104:H104)=0,"",IF(OR(COUNTIFS(Fontes!$A$7:$A$106,B104,Fontes!$B$7:$B$106,"&lt;&gt;")&lt;&gt;1,COUNTIFS(Orcamento!$A$7:$A$306,C104,Orcamento!$B$7:$B$306,"&lt;&gt;")&lt;&gt;1),"Rever fonte ou artigo",IF(OR(G104&lt;&gt;"Confirmada",COUNT(E104:F104)&lt;&gt;2),"Cobertura por apurar",IF(COUNTIFS($B$7:$B$310,B104,$C$7:$C$310,C104)&gt;1,"Rever par fonte/artigo duplicado",IF(INDEX(Orcamento!$T$7:$T$306,MATCH(C104,Orcamento!$A$7:$A$306,0))&lt;&gt;"OK","Rever orçamento associado",IF(OR(E104&lt;0,F104&lt;0,F104&gt;E104,SUMIF($C$7:$C$310,C104,$E$7:$E$310)&gt;INDEX(Orcamento!$K$7:$K$306,MATCH(C104,Orcamento!$A$7:$A$306,0))-INDEX(Orcamento!$L$7:$L$306,MATCH(C104,Orcamento!$A$7:$A$306,0)),SUMIF($C$7:$C$310,C104,$F$7:$F$310)&gt;INDEX(Orcamento!$S$7:$S$306,MATCH(C104,Orcamento!$A$7:$A$306,0)),SUMIF($C$7:$C$310,C104,$E$7:$E$310)-SUMIF($C$7:$C$310,C104,$F$7:$F$310)&gt;INDEX(Orcamento!$K$7:$K$306,MATCH(C104,Orcamento!$A$7:$A$306,0))-INDEX(Orcamento!$L$7:$L$306,MATCH(C104,Orcamento!$A$7:$A$306,0))-INDEX(Orcamento!$S$7:$S$306,MATCH(C104,Orcamento!$A$7:$A$306,0))),"Rever sobreposição ou limites",IF(H104="","Falta fundamento","OK")))))))</f>
        <v/>
      </c>
    </row>
    <row r="105" spans="1:9" ht="34.950000000000003" customHeight="1">
      <c r="A105" s="8" t="s">
        <v>438</v>
      </c>
      <c r="B105" s="7"/>
      <c r="C105" s="7"/>
      <c r="D105" s="8" t="str">
        <f>IF(C105="","",IF(COUNTIF(Orcamento!$A$7:$A$106,C105)&lt;&gt;1,"Rever ID",IF(INDEX(Orcamento!$B$7:$B$106,MATCH(C105,Orcamento!$A$7:$A$106,0))="","Rever artigo sem intervenção",INDEX(Orcamento!$B$7:$B$106,MATCH(C105,Orcamento!$A$7:$A$106,0)))))</f>
        <v/>
      </c>
      <c r="E105" s="12"/>
      <c r="F105" s="12"/>
      <c r="G105" s="7"/>
      <c r="H105" s="7"/>
      <c r="I105" s="35" t="str">
        <f>IF(COUNTA(B105:C105,E105:H105)=0,"",IF(OR(COUNTIFS(Fontes!$A$7:$A$106,B105,Fontes!$B$7:$B$106,"&lt;&gt;")&lt;&gt;1,COUNTIFS(Orcamento!$A$7:$A$306,C105,Orcamento!$B$7:$B$306,"&lt;&gt;")&lt;&gt;1),"Rever fonte ou artigo",IF(OR(G105&lt;&gt;"Confirmada",COUNT(E105:F105)&lt;&gt;2),"Cobertura por apurar",IF(COUNTIFS($B$7:$B$310,B105,$C$7:$C$310,C105)&gt;1,"Rever par fonte/artigo duplicado",IF(INDEX(Orcamento!$T$7:$T$306,MATCH(C105,Orcamento!$A$7:$A$306,0))&lt;&gt;"OK","Rever orçamento associado",IF(OR(E105&lt;0,F105&lt;0,F105&gt;E105,SUMIF($C$7:$C$310,C105,$E$7:$E$310)&gt;INDEX(Orcamento!$K$7:$K$306,MATCH(C105,Orcamento!$A$7:$A$306,0))-INDEX(Orcamento!$L$7:$L$306,MATCH(C105,Orcamento!$A$7:$A$306,0)),SUMIF($C$7:$C$310,C105,$F$7:$F$310)&gt;INDEX(Orcamento!$S$7:$S$306,MATCH(C105,Orcamento!$A$7:$A$306,0)),SUMIF($C$7:$C$310,C105,$E$7:$E$310)-SUMIF($C$7:$C$310,C105,$F$7:$F$310)&gt;INDEX(Orcamento!$K$7:$K$306,MATCH(C105,Orcamento!$A$7:$A$306,0))-INDEX(Orcamento!$L$7:$L$306,MATCH(C105,Orcamento!$A$7:$A$306,0))-INDEX(Orcamento!$S$7:$S$306,MATCH(C105,Orcamento!$A$7:$A$306,0))),"Rever sobreposição ou limites",IF(H105="","Falta fundamento","OK")))))))</f>
        <v/>
      </c>
    </row>
    <row r="106" spans="1:9" ht="34.950000000000003" customHeight="1">
      <c r="A106" s="8" t="s">
        <v>439</v>
      </c>
      <c r="B106" s="7"/>
      <c r="C106" s="7"/>
      <c r="D106" s="8" t="str">
        <f>IF(C106="","",IF(COUNTIF(Orcamento!$A$7:$A$106,C106)&lt;&gt;1,"Rever ID",IF(INDEX(Orcamento!$B$7:$B$106,MATCH(C106,Orcamento!$A$7:$A$106,0))="","Rever artigo sem intervenção",INDEX(Orcamento!$B$7:$B$106,MATCH(C106,Orcamento!$A$7:$A$106,0)))))</f>
        <v/>
      </c>
      <c r="E106" s="12"/>
      <c r="F106" s="12"/>
      <c r="G106" s="7"/>
      <c r="H106" s="7"/>
      <c r="I106" s="35" t="str">
        <f>IF(COUNTA(B106:C106,E106:H106)=0,"",IF(OR(COUNTIFS(Fontes!$A$7:$A$106,B106,Fontes!$B$7:$B$106,"&lt;&gt;")&lt;&gt;1,COUNTIFS(Orcamento!$A$7:$A$306,C106,Orcamento!$B$7:$B$306,"&lt;&gt;")&lt;&gt;1),"Rever fonte ou artigo",IF(OR(G106&lt;&gt;"Confirmada",COUNT(E106:F106)&lt;&gt;2),"Cobertura por apurar",IF(COUNTIFS($B$7:$B$310,B106,$C$7:$C$310,C106)&gt;1,"Rever par fonte/artigo duplicado",IF(INDEX(Orcamento!$T$7:$T$306,MATCH(C106,Orcamento!$A$7:$A$306,0))&lt;&gt;"OK","Rever orçamento associado",IF(OR(E106&lt;0,F106&lt;0,F106&gt;E106,SUMIF($C$7:$C$310,C106,$E$7:$E$310)&gt;INDEX(Orcamento!$K$7:$K$306,MATCH(C106,Orcamento!$A$7:$A$306,0))-INDEX(Orcamento!$L$7:$L$306,MATCH(C106,Orcamento!$A$7:$A$306,0)),SUMIF($C$7:$C$310,C106,$F$7:$F$310)&gt;INDEX(Orcamento!$S$7:$S$306,MATCH(C106,Orcamento!$A$7:$A$306,0)),SUMIF($C$7:$C$310,C106,$E$7:$E$310)-SUMIF($C$7:$C$310,C106,$F$7:$F$310)&gt;INDEX(Orcamento!$K$7:$K$306,MATCH(C106,Orcamento!$A$7:$A$306,0))-INDEX(Orcamento!$L$7:$L$306,MATCH(C106,Orcamento!$A$7:$A$306,0))-INDEX(Orcamento!$S$7:$S$306,MATCH(C106,Orcamento!$A$7:$A$306,0))),"Rever sobreposição ou limites",IF(H106="","Falta fundamento","OK")))))))</f>
        <v/>
      </c>
    </row>
    <row r="107" spans="1:9" ht="34.950000000000003" customHeight="1">
      <c r="A107" s="8" t="s">
        <v>747</v>
      </c>
      <c r="B107" s="7"/>
      <c r="C107" s="7"/>
      <c r="D107" s="8" t="str">
        <f>IF(C107="","",IF(COUNTIF(Orcamento!$A$7:$A$106,C107)&lt;&gt;1,"Rever ID",IF(INDEX(Orcamento!$B$7:$B$106,MATCH(C107,Orcamento!$A$7:$A$106,0))="","Rever artigo sem intervenção",INDEX(Orcamento!$B$7:$B$106,MATCH(C107,Orcamento!$A$7:$A$106,0)))))</f>
        <v/>
      </c>
      <c r="E107" s="12"/>
      <c r="F107" s="12"/>
      <c r="G107" s="7"/>
      <c r="H107" s="7"/>
      <c r="I107" s="35" t="str">
        <f>IF(COUNTA(B107:C107,E107:H107)=0,"",IF(OR(COUNTIFS(Fontes!$A$7:$A$106,B107,Fontes!$B$7:$B$106,"&lt;&gt;")&lt;&gt;1,COUNTIFS(Orcamento!$A$7:$A$306,C107,Orcamento!$B$7:$B$306,"&lt;&gt;")&lt;&gt;1),"Rever fonte ou artigo",IF(OR(G107&lt;&gt;"Confirmada",COUNT(E107:F107)&lt;&gt;2),"Cobertura por apurar",IF(COUNTIFS($B$7:$B$310,B107,$C$7:$C$310,C107)&gt;1,"Rever par fonte/artigo duplicado",IF(INDEX(Orcamento!$T$7:$T$306,MATCH(C107,Orcamento!$A$7:$A$306,0))&lt;&gt;"OK","Rever orçamento associado",IF(OR(E107&lt;0,F107&lt;0,F107&gt;E107,SUMIF($C$7:$C$310,C107,$E$7:$E$310)&gt;INDEX(Orcamento!$K$7:$K$306,MATCH(C107,Orcamento!$A$7:$A$306,0))-INDEX(Orcamento!$L$7:$L$306,MATCH(C107,Orcamento!$A$7:$A$306,0)),SUMIF($C$7:$C$310,C107,$F$7:$F$310)&gt;INDEX(Orcamento!$S$7:$S$306,MATCH(C107,Orcamento!$A$7:$A$306,0)),SUMIF($C$7:$C$310,C107,$E$7:$E$310)-SUMIF($C$7:$C$310,C107,$F$7:$F$310)&gt;INDEX(Orcamento!$K$7:$K$306,MATCH(C107,Orcamento!$A$7:$A$306,0))-INDEX(Orcamento!$L$7:$L$306,MATCH(C107,Orcamento!$A$7:$A$306,0))-INDEX(Orcamento!$S$7:$S$306,MATCH(C107,Orcamento!$A$7:$A$306,0))),"Rever sobreposição ou limites",IF(H107="","Falta fundamento","OK")))))))</f>
        <v/>
      </c>
    </row>
    <row r="108" spans="1:9" ht="34.950000000000003" customHeight="1">
      <c r="A108" s="8" t="s">
        <v>748</v>
      </c>
      <c r="B108" s="7"/>
      <c r="C108" s="7"/>
      <c r="D108" s="8" t="str">
        <f>IF(C108="","",IF(COUNTIF(Orcamento!$A$7:$A$106,C108)&lt;&gt;1,"Rever ID",IF(INDEX(Orcamento!$B$7:$B$106,MATCH(C108,Orcamento!$A$7:$A$106,0))="","Rever artigo sem intervenção",INDEX(Orcamento!$B$7:$B$106,MATCH(C108,Orcamento!$A$7:$A$106,0)))))</f>
        <v/>
      </c>
      <c r="E108" s="12"/>
      <c r="F108" s="12"/>
      <c r="G108" s="7"/>
      <c r="H108" s="7"/>
      <c r="I108" s="35" t="str">
        <f>IF(COUNTA(B108:C108,E108:H108)=0,"",IF(OR(COUNTIFS(Fontes!$A$7:$A$106,B108,Fontes!$B$7:$B$106,"&lt;&gt;")&lt;&gt;1,COUNTIFS(Orcamento!$A$7:$A$306,C108,Orcamento!$B$7:$B$306,"&lt;&gt;")&lt;&gt;1),"Rever fonte ou artigo",IF(OR(G108&lt;&gt;"Confirmada",COUNT(E108:F108)&lt;&gt;2),"Cobertura por apurar",IF(COUNTIFS($B$7:$B$310,B108,$C$7:$C$310,C108)&gt;1,"Rever par fonte/artigo duplicado",IF(INDEX(Orcamento!$T$7:$T$306,MATCH(C108,Orcamento!$A$7:$A$306,0))&lt;&gt;"OK","Rever orçamento associado",IF(OR(E108&lt;0,F108&lt;0,F108&gt;E108,SUMIF($C$7:$C$310,C108,$E$7:$E$310)&gt;INDEX(Orcamento!$K$7:$K$306,MATCH(C108,Orcamento!$A$7:$A$306,0))-INDEX(Orcamento!$L$7:$L$306,MATCH(C108,Orcamento!$A$7:$A$306,0)),SUMIF($C$7:$C$310,C108,$F$7:$F$310)&gt;INDEX(Orcamento!$S$7:$S$306,MATCH(C108,Orcamento!$A$7:$A$306,0)),SUMIF($C$7:$C$310,C108,$E$7:$E$310)-SUMIF($C$7:$C$310,C108,$F$7:$F$310)&gt;INDEX(Orcamento!$K$7:$K$306,MATCH(C108,Orcamento!$A$7:$A$306,0))-INDEX(Orcamento!$L$7:$L$306,MATCH(C108,Orcamento!$A$7:$A$306,0))-INDEX(Orcamento!$S$7:$S$306,MATCH(C108,Orcamento!$A$7:$A$306,0))),"Rever sobreposição ou limites",IF(H108="","Falta fundamento","OK")))))))</f>
        <v/>
      </c>
    </row>
    <row r="109" spans="1:9" ht="34.950000000000003" customHeight="1">
      <c r="A109" s="8" t="s">
        <v>749</v>
      </c>
      <c r="B109" s="7"/>
      <c r="C109" s="7"/>
      <c r="D109" s="8" t="str">
        <f>IF(C109="","",IF(COUNTIF(Orcamento!$A$7:$A$106,C109)&lt;&gt;1,"Rever ID",IF(INDEX(Orcamento!$B$7:$B$106,MATCH(C109,Orcamento!$A$7:$A$106,0))="","Rever artigo sem intervenção",INDEX(Orcamento!$B$7:$B$106,MATCH(C109,Orcamento!$A$7:$A$106,0)))))</f>
        <v/>
      </c>
      <c r="E109" s="12"/>
      <c r="F109" s="12"/>
      <c r="G109" s="7"/>
      <c r="H109" s="7"/>
      <c r="I109" s="35" t="str">
        <f>IF(COUNTA(B109:C109,E109:H109)=0,"",IF(OR(COUNTIFS(Fontes!$A$7:$A$106,B109,Fontes!$B$7:$B$106,"&lt;&gt;")&lt;&gt;1,COUNTIFS(Orcamento!$A$7:$A$306,C109,Orcamento!$B$7:$B$306,"&lt;&gt;")&lt;&gt;1),"Rever fonte ou artigo",IF(OR(G109&lt;&gt;"Confirmada",COUNT(E109:F109)&lt;&gt;2),"Cobertura por apurar",IF(COUNTIFS($B$7:$B$310,B109,$C$7:$C$310,C109)&gt;1,"Rever par fonte/artigo duplicado",IF(INDEX(Orcamento!$T$7:$T$306,MATCH(C109,Orcamento!$A$7:$A$306,0))&lt;&gt;"OK","Rever orçamento associado",IF(OR(E109&lt;0,F109&lt;0,F109&gt;E109,SUMIF($C$7:$C$310,C109,$E$7:$E$310)&gt;INDEX(Orcamento!$K$7:$K$306,MATCH(C109,Orcamento!$A$7:$A$306,0))-INDEX(Orcamento!$L$7:$L$306,MATCH(C109,Orcamento!$A$7:$A$306,0)),SUMIF($C$7:$C$310,C109,$F$7:$F$310)&gt;INDEX(Orcamento!$S$7:$S$306,MATCH(C109,Orcamento!$A$7:$A$306,0)),SUMIF($C$7:$C$310,C109,$E$7:$E$310)-SUMIF($C$7:$C$310,C109,$F$7:$F$310)&gt;INDEX(Orcamento!$K$7:$K$306,MATCH(C109,Orcamento!$A$7:$A$306,0))-INDEX(Orcamento!$L$7:$L$306,MATCH(C109,Orcamento!$A$7:$A$306,0))-INDEX(Orcamento!$S$7:$S$306,MATCH(C109,Orcamento!$A$7:$A$306,0))),"Rever sobreposição ou limites",IF(H109="","Falta fundamento","OK")))))))</f>
        <v/>
      </c>
    </row>
    <row r="110" spans="1:9" ht="34.950000000000003" customHeight="1">
      <c r="A110" s="8" t="s">
        <v>750</v>
      </c>
      <c r="B110" s="7"/>
      <c r="C110" s="7"/>
      <c r="D110" s="8" t="str">
        <f>IF(C110="","",IF(COUNTIF(Orcamento!$A$7:$A$106,C110)&lt;&gt;1,"Rever ID",IF(INDEX(Orcamento!$B$7:$B$106,MATCH(C110,Orcamento!$A$7:$A$106,0))="","Rever artigo sem intervenção",INDEX(Orcamento!$B$7:$B$106,MATCH(C110,Orcamento!$A$7:$A$106,0)))))</f>
        <v/>
      </c>
      <c r="E110" s="12"/>
      <c r="F110" s="12"/>
      <c r="G110" s="7"/>
      <c r="H110" s="7"/>
      <c r="I110" s="35" t="str">
        <f>IF(COUNTA(B110:C110,E110:H110)=0,"",IF(OR(COUNTIFS(Fontes!$A$7:$A$106,B110,Fontes!$B$7:$B$106,"&lt;&gt;")&lt;&gt;1,COUNTIFS(Orcamento!$A$7:$A$306,C110,Orcamento!$B$7:$B$306,"&lt;&gt;")&lt;&gt;1),"Rever fonte ou artigo",IF(OR(G110&lt;&gt;"Confirmada",COUNT(E110:F110)&lt;&gt;2),"Cobertura por apurar",IF(COUNTIFS($B$7:$B$310,B110,$C$7:$C$310,C110)&gt;1,"Rever par fonte/artigo duplicado",IF(INDEX(Orcamento!$T$7:$T$306,MATCH(C110,Orcamento!$A$7:$A$306,0))&lt;&gt;"OK","Rever orçamento associado",IF(OR(E110&lt;0,F110&lt;0,F110&gt;E110,SUMIF($C$7:$C$310,C110,$E$7:$E$310)&gt;INDEX(Orcamento!$K$7:$K$306,MATCH(C110,Orcamento!$A$7:$A$306,0))-INDEX(Orcamento!$L$7:$L$306,MATCH(C110,Orcamento!$A$7:$A$306,0)),SUMIF($C$7:$C$310,C110,$F$7:$F$310)&gt;INDEX(Orcamento!$S$7:$S$306,MATCH(C110,Orcamento!$A$7:$A$306,0)),SUMIF($C$7:$C$310,C110,$E$7:$E$310)-SUMIF($C$7:$C$310,C110,$F$7:$F$310)&gt;INDEX(Orcamento!$K$7:$K$306,MATCH(C110,Orcamento!$A$7:$A$306,0))-INDEX(Orcamento!$L$7:$L$306,MATCH(C110,Orcamento!$A$7:$A$306,0))-INDEX(Orcamento!$S$7:$S$306,MATCH(C110,Orcamento!$A$7:$A$306,0))),"Rever sobreposição ou limites",IF(H110="","Falta fundamento","OK")))))))</f>
        <v/>
      </c>
    </row>
    <row r="111" spans="1:9" ht="34.950000000000003" customHeight="1">
      <c r="A111" s="8" t="s">
        <v>751</v>
      </c>
      <c r="B111" s="7"/>
      <c r="C111" s="7"/>
      <c r="D111" s="8" t="str">
        <f>IF(C111="","",IF(COUNTIF(Orcamento!$A$7:$A$106,C111)&lt;&gt;1,"Rever ID",IF(INDEX(Orcamento!$B$7:$B$106,MATCH(C111,Orcamento!$A$7:$A$106,0))="","Rever artigo sem intervenção",INDEX(Orcamento!$B$7:$B$106,MATCH(C111,Orcamento!$A$7:$A$106,0)))))</f>
        <v/>
      </c>
      <c r="E111" s="12"/>
      <c r="F111" s="12"/>
      <c r="G111" s="7"/>
      <c r="H111" s="7"/>
      <c r="I111" s="35" t="str">
        <f>IF(COUNTA(B111:C111,E111:H111)=0,"",IF(OR(COUNTIFS(Fontes!$A$7:$A$106,B111,Fontes!$B$7:$B$106,"&lt;&gt;")&lt;&gt;1,COUNTIFS(Orcamento!$A$7:$A$306,C111,Orcamento!$B$7:$B$306,"&lt;&gt;")&lt;&gt;1),"Rever fonte ou artigo",IF(OR(G111&lt;&gt;"Confirmada",COUNT(E111:F111)&lt;&gt;2),"Cobertura por apurar",IF(COUNTIFS($B$7:$B$310,B111,$C$7:$C$310,C111)&gt;1,"Rever par fonte/artigo duplicado",IF(INDEX(Orcamento!$T$7:$T$306,MATCH(C111,Orcamento!$A$7:$A$306,0))&lt;&gt;"OK","Rever orçamento associado",IF(OR(E111&lt;0,F111&lt;0,F111&gt;E111,SUMIF($C$7:$C$310,C111,$E$7:$E$310)&gt;INDEX(Orcamento!$K$7:$K$306,MATCH(C111,Orcamento!$A$7:$A$306,0))-INDEX(Orcamento!$L$7:$L$306,MATCH(C111,Orcamento!$A$7:$A$306,0)),SUMIF($C$7:$C$310,C111,$F$7:$F$310)&gt;INDEX(Orcamento!$S$7:$S$306,MATCH(C111,Orcamento!$A$7:$A$306,0)),SUMIF($C$7:$C$310,C111,$E$7:$E$310)-SUMIF($C$7:$C$310,C111,$F$7:$F$310)&gt;INDEX(Orcamento!$K$7:$K$306,MATCH(C111,Orcamento!$A$7:$A$306,0))-INDEX(Orcamento!$L$7:$L$306,MATCH(C111,Orcamento!$A$7:$A$306,0))-INDEX(Orcamento!$S$7:$S$306,MATCH(C111,Orcamento!$A$7:$A$306,0))),"Rever sobreposição ou limites",IF(H111="","Falta fundamento","OK")))))))</f>
        <v/>
      </c>
    </row>
    <row r="112" spans="1:9" ht="34.950000000000003" customHeight="1">
      <c r="A112" s="8" t="s">
        <v>752</v>
      </c>
      <c r="B112" s="7"/>
      <c r="C112" s="7"/>
      <c r="D112" s="8" t="str">
        <f>IF(C112="","",IF(COUNTIF(Orcamento!$A$7:$A$106,C112)&lt;&gt;1,"Rever ID",IF(INDEX(Orcamento!$B$7:$B$106,MATCH(C112,Orcamento!$A$7:$A$106,0))="","Rever artigo sem intervenção",INDEX(Orcamento!$B$7:$B$106,MATCH(C112,Orcamento!$A$7:$A$106,0)))))</f>
        <v/>
      </c>
      <c r="E112" s="12"/>
      <c r="F112" s="12"/>
      <c r="G112" s="7"/>
      <c r="H112" s="7"/>
      <c r="I112" s="35" t="str">
        <f>IF(COUNTA(B112:C112,E112:H112)=0,"",IF(OR(COUNTIFS(Fontes!$A$7:$A$106,B112,Fontes!$B$7:$B$106,"&lt;&gt;")&lt;&gt;1,COUNTIFS(Orcamento!$A$7:$A$306,C112,Orcamento!$B$7:$B$306,"&lt;&gt;")&lt;&gt;1),"Rever fonte ou artigo",IF(OR(G112&lt;&gt;"Confirmada",COUNT(E112:F112)&lt;&gt;2),"Cobertura por apurar",IF(COUNTIFS($B$7:$B$310,B112,$C$7:$C$310,C112)&gt;1,"Rever par fonte/artigo duplicado",IF(INDEX(Orcamento!$T$7:$T$306,MATCH(C112,Orcamento!$A$7:$A$306,0))&lt;&gt;"OK","Rever orçamento associado",IF(OR(E112&lt;0,F112&lt;0,F112&gt;E112,SUMIF($C$7:$C$310,C112,$E$7:$E$310)&gt;INDEX(Orcamento!$K$7:$K$306,MATCH(C112,Orcamento!$A$7:$A$306,0))-INDEX(Orcamento!$L$7:$L$306,MATCH(C112,Orcamento!$A$7:$A$306,0)),SUMIF($C$7:$C$310,C112,$F$7:$F$310)&gt;INDEX(Orcamento!$S$7:$S$306,MATCH(C112,Orcamento!$A$7:$A$306,0)),SUMIF($C$7:$C$310,C112,$E$7:$E$310)-SUMIF($C$7:$C$310,C112,$F$7:$F$310)&gt;INDEX(Orcamento!$K$7:$K$306,MATCH(C112,Orcamento!$A$7:$A$306,0))-INDEX(Orcamento!$L$7:$L$306,MATCH(C112,Orcamento!$A$7:$A$306,0))-INDEX(Orcamento!$S$7:$S$306,MATCH(C112,Orcamento!$A$7:$A$306,0))),"Rever sobreposição ou limites",IF(H112="","Falta fundamento","OK")))))))</f>
        <v/>
      </c>
    </row>
    <row r="113" spans="1:9" ht="34.950000000000003" customHeight="1">
      <c r="A113" s="8" t="s">
        <v>753</v>
      </c>
      <c r="B113" s="7"/>
      <c r="C113" s="7"/>
      <c r="D113" s="8" t="str">
        <f>IF(C113="","",IF(COUNTIF(Orcamento!$A$7:$A$106,C113)&lt;&gt;1,"Rever ID",IF(INDEX(Orcamento!$B$7:$B$106,MATCH(C113,Orcamento!$A$7:$A$106,0))="","Rever artigo sem intervenção",INDEX(Orcamento!$B$7:$B$106,MATCH(C113,Orcamento!$A$7:$A$106,0)))))</f>
        <v/>
      </c>
      <c r="E113" s="12"/>
      <c r="F113" s="12"/>
      <c r="G113" s="7"/>
      <c r="H113" s="7"/>
      <c r="I113" s="35" t="str">
        <f>IF(COUNTA(B113:C113,E113:H113)=0,"",IF(OR(COUNTIFS(Fontes!$A$7:$A$106,B113,Fontes!$B$7:$B$106,"&lt;&gt;")&lt;&gt;1,COUNTIFS(Orcamento!$A$7:$A$306,C113,Orcamento!$B$7:$B$306,"&lt;&gt;")&lt;&gt;1),"Rever fonte ou artigo",IF(OR(G113&lt;&gt;"Confirmada",COUNT(E113:F113)&lt;&gt;2),"Cobertura por apurar",IF(COUNTIFS($B$7:$B$310,B113,$C$7:$C$310,C113)&gt;1,"Rever par fonte/artigo duplicado",IF(INDEX(Orcamento!$T$7:$T$306,MATCH(C113,Orcamento!$A$7:$A$306,0))&lt;&gt;"OK","Rever orçamento associado",IF(OR(E113&lt;0,F113&lt;0,F113&gt;E113,SUMIF($C$7:$C$310,C113,$E$7:$E$310)&gt;INDEX(Orcamento!$K$7:$K$306,MATCH(C113,Orcamento!$A$7:$A$306,0))-INDEX(Orcamento!$L$7:$L$306,MATCH(C113,Orcamento!$A$7:$A$306,0)),SUMIF($C$7:$C$310,C113,$F$7:$F$310)&gt;INDEX(Orcamento!$S$7:$S$306,MATCH(C113,Orcamento!$A$7:$A$306,0)),SUMIF($C$7:$C$310,C113,$E$7:$E$310)-SUMIF($C$7:$C$310,C113,$F$7:$F$310)&gt;INDEX(Orcamento!$K$7:$K$306,MATCH(C113,Orcamento!$A$7:$A$306,0))-INDEX(Orcamento!$L$7:$L$306,MATCH(C113,Orcamento!$A$7:$A$306,0))-INDEX(Orcamento!$S$7:$S$306,MATCH(C113,Orcamento!$A$7:$A$306,0))),"Rever sobreposição ou limites",IF(H113="","Falta fundamento","OK")))))))</f>
        <v/>
      </c>
    </row>
    <row r="114" spans="1:9" ht="34.950000000000003" customHeight="1">
      <c r="A114" s="8" t="s">
        <v>754</v>
      </c>
      <c r="B114" s="7"/>
      <c r="C114" s="7"/>
      <c r="D114" s="8" t="str">
        <f>IF(C114="","",IF(COUNTIF(Orcamento!$A$7:$A$106,C114)&lt;&gt;1,"Rever ID",IF(INDEX(Orcamento!$B$7:$B$106,MATCH(C114,Orcamento!$A$7:$A$106,0))="","Rever artigo sem intervenção",INDEX(Orcamento!$B$7:$B$106,MATCH(C114,Orcamento!$A$7:$A$106,0)))))</f>
        <v/>
      </c>
      <c r="E114" s="12"/>
      <c r="F114" s="12"/>
      <c r="G114" s="7"/>
      <c r="H114" s="7"/>
      <c r="I114" s="35" t="str">
        <f>IF(COUNTA(B114:C114,E114:H114)=0,"",IF(OR(COUNTIFS(Fontes!$A$7:$A$106,B114,Fontes!$B$7:$B$106,"&lt;&gt;")&lt;&gt;1,COUNTIFS(Orcamento!$A$7:$A$306,C114,Orcamento!$B$7:$B$306,"&lt;&gt;")&lt;&gt;1),"Rever fonte ou artigo",IF(OR(G114&lt;&gt;"Confirmada",COUNT(E114:F114)&lt;&gt;2),"Cobertura por apurar",IF(COUNTIFS($B$7:$B$310,B114,$C$7:$C$310,C114)&gt;1,"Rever par fonte/artigo duplicado",IF(INDEX(Orcamento!$T$7:$T$306,MATCH(C114,Orcamento!$A$7:$A$306,0))&lt;&gt;"OK","Rever orçamento associado",IF(OR(E114&lt;0,F114&lt;0,F114&gt;E114,SUMIF($C$7:$C$310,C114,$E$7:$E$310)&gt;INDEX(Orcamento!$K$7:$K$306,MATCH(C114,Orcamento!$A$7:$A$306,0))-INDEX(Orcamento!$L$7:$L$306,MATCH(C114,Orcamento!$A$7:$A$306,0)),SUMIF($C$7:$C$310,C114,$F$7:$F$310)&gt;INDEX(Orcamento!$S$7:$S$306,MATCH(C114,Orcamento!$A$7:$A$306,0)),SUMIF($C$7:$C$310,C114,$E$7:$E$310)-SUMIF($C$7:$C$310,C114,$F$7:$F$310)&gt;INDEX(Orcamento!$K$7:$K$306,MATCH(C114,Orcamento!$A$7:$A$306,0))-INDEX(Orcamento!$L$7:$L$306,MATCH(C114,Orcamento!$A$7:$A$306,0))-INDEX(Orcamento!$S$7:$S$306,MATCH(C114,Orcamento!$A$7:$A$306,0))),"Rever sobreposição ou limites",IF(H114="","Falta fundamento","OK")))))))</f>
        <v/>
      </c>
    </row>
    <row r="115" spans="1:9" ht="34.950000000000003" customHeight="1">
      <c r="A115" s="8" t="s">
        <v>755</v>
      </c>
      <c r="B115" s="7"/>
      <c r="C115" s="7"/>
      <c r="D115" s="8" t="str">
        <f>IF(C115="","",IF(COUNTIF(Orcamento!$A$7:$A$106,C115)&lt;&gt;1,"Rever ID",IF(INDEX(Orcamento!$B$7:$B$106,MATCH(C115,Orcamento!$A$7:$A$106,0))="","Rever artigo sem intervenção",INDEX(Orcamento!$B$7:$B$106,MATCH(C115,Orcamento!$A$7:$A$106,0)))))</f>
        <v/>
      </c>
      <c r="E115" s="12"/>
      <c r="F115" s="12"/>
      <c r="G115" s="7"/>
      <c r="H115" s="7"/>
      <c r="I115" s="35" t="str">
        <f>IF(COUNTA(B115:C115,E115:H115)=0,"",IF(OR(COUNTIFS(Fontes!$A$7:$A$106,B115,Fontes!$B$7:$B$106,"&lt;&gt;")&lt;&gt;1,COUNTIFS(Orcamento!$A$7:$A$306,C115,Orcamento!$B$7:$B$306,"&lt;&gt;")&lt;&gt;1),"Rever fonte ou artigo",IF(OR(G115&lt;&gt;"Confirmada",COUNT(E115:F115)&lt;&gt;2),"Cobertura por apurar",IF(COUNTIFS($B$7:$B$310,B115,$C$7:$C$310,C115)&gt;1,"Rever par fonte/artigo duplicado",IF(INDEX(Orcamento!$T$7:$T$306,MATCH(C115,Orcamento!$A$7:$A$306,0))&lt;&gt;"OK","Rever orçamento associado",IF(OR(E115&lt;0,F115&lt;0,F115&gt;E115,SUMIF($C$7:$C$310,C115,$E$7:$E$310)&gt;INDEX(Orcamento!$K$7:$K$306,MATCH(C115,Orcamento!$A$7:$A$306,0))-INDEX(Orcamento!$L$7:$L$306,MATCH(C115,Orcamento!$A$7:$A$306,0)),SUMIF($C$7:$C$310,C115,$F$7:$F$310)&gt;INDEX(Orcamento!$S$7:$S$306,MATCH(C115,Orcamento!$A$7:$A$306,0)),SUMIF($C$7:$C$310,C115,$E$7:$E$310)-SUMIF($C$7:$C$310,C115,$F$7:$F$310)&gt;INDEX(Orcamento!$K$7:$K$306,MATCH(C115,Orcamento!$A$7:$A$306,0))-INDEX(Orcamento!$L$7:$L$306,MATCH(C115,Orcamento!$A$7:$A$306,0))-INDEX(Orcamento!$S$7:$S$306,MATCH(C115,Orcamento!$A$7:$A$306,0))),"Rever sobreposição ou limites",IF(H115="","Falta fundamento","OK")))))))</f>
        <v/>
      </c>
    </row>
    <row r="116" spans="1:9" ht="34.950000000000003" customHeight="1">
      <c r="A116" s="8" t="s">
        <v>756</v>
      </c>
      <c r="B116" s="7"/>
      <c r="C116" s="7"/>
      <c r="D116" s="8" t="str">
        <f>IF(C116="","",IF(COUNTIF(Orcamento!$A$7:$A$106,C116)&lt;&gt;1,"Rever ID",IF(INDEX(Orcamento!$B$7:$B$106,MATCH(C116,Orcamento!$A$7:$A$106,0))="","Rever artigo sem intervenção",INDEX(Orcamento!$B$7:$B$106,MATCH(C116,Orcamento!$A$7:$A$106,0)))))</f>
        <v/>
      </c>
      <c r="E116" s="12"/>
      <c r="F116" s="12"/>
      <c r="G116" s="7"/>
      <c r="H116" s="7"/>
      <c r="I116" s="35" t="str">
        <f>IF(COUNTA(B116:C116,E116:H116)=0,"",IF(OR(COUNTIFS(Fontes!$A$7:$A$106,B116,Fontes!$B$7:$B$106,"&lt;&gt;")&lt;&gt;1,COUNTIFS(Orcamento!$A$7:$A$306,C116,Orcamento!$B$7:$B$306,"&lt;&gt;")&lt;&gt;1),"Rever fonte ou artigo",IF(OR(G116&lt;&gt;"Confirmada",COUNT(E116:F116)&lt;&gt;2),"Cobertura por apurar",IF(COUNTIFS($B$7:$B$310,B116,$C$7:$C$310,C116)&gt;1,"Rever par fonte/artigo duplicado",IF(INDEX(Orcamento!$T$7:$T$306,MATCH(C116,Orcamento!$A$7:$A$306,0))&lt;&gt;"OK","Rever orçamento associado",IF(OR(E116&lt;0,F116&lt;0,F116&gt;E116,SUMIF($C$7:$C$310,C116,$E$7:$E$310)&gt;INDEX(Orcamento!$K$7:$K$306,MATCH(C116,Orcamento!$A$7:$A$306,0))-INDEX(Orcamento!$L$7:$L$306,MATCH(C116,Orcamento!$A$7:$A$306,0)),SUMIF($C$7:$C$310,C116,$F$7:$F$310)&gt;INDEX(Orcamento!$S$7:$S$306,MATCH(C116,Orcamento!$A$7:$A$306,0)),SUMIF($C$7:$C$310,C116,$E$7:$E$310)-SUMIF($C$7:$C$310,C116,$F$7:$F$310)&gt;INDEX(Orcamento!$K$7:$K$306,MATCH(C116,Orcamento!$A$7:$A$306,0))-INDEX(Orcamento!$L$7:$L$306,MATCH(C116,Orcamento!$A$7:$A$306,0))-INDEX(Orcamento!$S$7:$S$306,MATCH(C116,Orcamento!$A$7:$A$306,0))),"Rever sobreposição ou limites",IF(H116="","Falta fundamento","OK")))))))</f>
        <v/>
      </c>
    </row>
    <row r="117" spans="1:9" ht="34.950000000000003" customHeight="1">
      <c r="A117" s="8" t="s">
        <v>757</v>
      </c>
      <c r="B117" s="7"/>
      <c r="C117" s="7"/>
      <c r="D117" s="8" t="str">
        <f>IF(C117="","",IF(COUNTIF(Orcamento!$A$7:$A$106,C117)&lt;&gt;1,"Rever ID",IF(INDEX(Orcamento!$B$7:$B$106,MATCH(C117,Orcamento!$A$7:$A$106,0))="","Rever artigo sem intervenção",INDEX(Orcamento!$B$7:$B$106,MATCH(C117,Orcamento!$A$7:$A$106,0)))))</f>
        <v/>
      </c>
      <c r="E117" s="12"/>
      <c r="F117" s="12"/>
      <c r="G117" s="7"/>
      <c r="H117" s="7"/>
      <c r="I117" s="35" t="str">
        <f>IF(COUNTA(B117:C117,E117:H117)=0,"",IF(OR(COUNTIFS(Fontes!$A$7:$A$106,B117,Fontes!$B$7:$B$106,"&lt;&gt;")&lt;&gt;1,COUNTIFS(Orcamento!$A$7:$A$306,C117,Orcamento!$B$7:$B$306,"&lt;&gt;")&lt;&gt;1),"Rever fonte ou artigo",IF(OR(G117&lt;&gt;"Confirmada",COUNT(E117:F117)&lt;&gt;2),"Cobertura por apurar",IF(COUNTIFS($B$7:$B$310,B117,$C$7:$C$310,C117)&gt;1,"Rever par fonte/artigo duplicado",IF(INDEX(Orcamento!$T$7:$T$306,MATCH(C117,Orcamento!$A$7:$A$306,0))&lt;&gt;"OK","Rever orçamento associado",IF(OR(E117&lt;0,F117&lt;0,F117&gt;E117,SUMIF($C$7:$C$310,C117,$E$7:$E$310)&gt;INDEX(Orcamento!$K$7:$K$306,MATCH(C117,Orcamento!$A$7:$A$306,0))-INDEX(Orcamento!$L$7:$L$306,MATCH(C117,Orcamento!$A$7:$A$306,0)),SUMIF($C$7:$C$310,C117,$F$7:$F$310)&gt;INDEX(Orcamento!$S$7:$S$306,MATCH(C117,Orcamento!$A$7:$A$306,0)),SUMIF($C$7:$C$310,C117,$E$7:$E$310)-SUMIF($C$7:$C$310,C117,$F$7:$F$310)&gt;INDEX(Orcamento!$K$7:$K$306,MATCH(C117,Orcamento!$A$7:$A$306,0))-INDEX(Orcamento!$L$7:$L$306,MATCH(C117,Orcamento!$A$7:$A$306,0))-INDEX(Orcamento!$S$7:$S$306,MATCH(C117,Orcamento!$A$7:$A$306,0))),"Rever sobreposição ou limites",IF(H117="","Falta fundamento","OK")))))))</f>
        <v/>
      </c>
    </row>
    <row r="118" spans="1:9" ht="34.950000000000003" customHeight="1">
      <c r="A118" s="8" t="s">
        <v>1108</v>
      </c>
      <c r="B118" s="7"/>
      <c r="C118" s="7"/>
      <c r="D118" s="8" t="str">
        <f>IF(C118="","",IF(COUNTIF(Orcamento!$A$7:$A$106,C118)&lt;&gt;1,"Rever ID",IF(INDEX(Orcamento!$B$7:$B$106,MATCH(C118,Orcamento!$A$7:$A$106,0))="","Rever artigo sem intervenção",INDEX(Orcamento!$B$7:$B$106,MATCH(C118,Orcamento!$A$7:$A$106,0)))))</f>
        <v/>
      </c>
      <c r="E118" s="12"/>
      <c r="F118" s="12"/>
      <c r="G118" s="7"/>
      <c r="H118" s="7"/>
      <c r="I118" s="35" t="str">
        <f>IF(COUNTA(B118:C118,E118:H118)=0,"",IF(OR(COUNTIFS(Fontes!$A$7:$A$106,B118,Fontes!$B$7:$B$106,"&lt;&gt;")&lt;&gt;1,COUNTIFS(Orcamento!$A$7:$A$306,C118,Orcamento!$B$7:$B$306,"&lt;&gt;")&lt;&gt;1),"Rever fonte ou artigo",IF(OR(G118&lt;&gt;"Confirmada",COUNT(E118:F118)&lt;&gt;2),"Cobertura por apurar",IF(COUNTIFS($B$7:$B$310,B118,$C$7:$C$310,C118)&gt;1,"Rever par fonte/artigo duplicado",IF(INDEX(Orcamento!$T$7:$T$306,MATCH(C118,Orcamento!$A$7:$A$306,0))&lt;&gt;"OK","Rever orçamento associado",IF(OR(E118&lt;0,F118&lt;0,F118&gt;E118,SUMIF($C$7:$C$310,C118,$E$7:$E$310)&gt;INDEX(Orcamento!$K$7:$K$306,MATCH(C118,Orcamento!$A$7:$A$306,0))-INDEX(Orcamento!$L$7:$L$306,MATCH(C118,Orcamento!$A$7:$A$306,0)),SUMIF($C$7:$C$310,C118,$F$7:$F$310)&gt;INDEX(Orcamento!$S$7:$S$306,MATCH(C118,Orcamento!$A$7:$A$306,0)),SUMIF($C$7:$C$310,C118,$E$7:$E$310)-SUMIF($C$7:$C$310,C118,$F$7:$F$310)&gt;INDEX(Orcamento!$K$7:$K$306,MATCH(C118,Orcamento!$A$7:$A$306,0))-INDEX(Orcamento!$L$7:$L$306,MATCH(C118,Orcamento!$A$7:$A$306,0))-INDEX(Orcamento!$S$7:$S$306,MATCH(C118,Orcamento!$A$7:$A$306,0))),"Rever sobreposição ou limites",IF(H118="","Falta fundamento","OK")))))))</f>
        <v/>
      </c>
    </row>
    <row r="119" spans="1:9" ht="34.950000000000003" customHeight="1">
      <c r="A119" s="8" t="s">
        <v>1109</v>
      </c>
      <c r="B119" s="7"/>
      <c r="C119" s="7"/>
      <c r="D119" s="8" t="str">
        <f>IF(C119="","",IF(COUNTIF(Orcamento!$A$7:$A$106,C119)&lt;&gt;1,"Rever ID",IF(INDEX(Orcamento!$B$7:$B$106,MATCH(C119,Orcamento!$A$7:$A$106,0))="","Rever artigo sem intervenção",INDEX(Orcamento!$B$7:$B$106,MATCH(C119,Orcamento!$A$7:$A$106,0)))))</f>
        <v/>
      </c>
      <c r="E119" s="12"/>
      <c r="F119" s="12"/>
      <c r="G119" s="7"/>
      <c r="H119" s="7"/>
      <c r="I119" s="35" t="str">
        <f>IF(COUNTA(B119:C119,E119:H119)=0,"",IF(OR(COUNTIFS(Fontes!$A$7:$A$106,B119,Fontes!$B$7:$B$106,"&lt;&gt;")&lt;&gt;1,COUNTIFS(Orcamento!$A$7:$A$306,C119,Orcamento!$B$7:$B$306,"&lt;&gt;")&lt;&gt;1),"Rever fonte ou artigo",IF(OR(G119&lt;&gt;"Confirmada",COUNT(E119:F119)&lt;&gt;2),"Cobertura por apurar",IF(COUNTIFS($B$7:$B$310,B119,$C$7:$C$310,C119)&gt;1,"Rever par fonte/artigo duplicado",IF(INDEX(Orcamento!$T$7:$T$306,MATCH(C119,Orcamento!$A$7:$A$306,0))&lt;&gt;"OK","Rever orçamento associado",IF(OR(E119&lt;0,F119&lt;0,F119&gt;E119,SUMIF($C$7:$C$310,C119,$E$7:$E$310)&gt;INDEX(Orcamento!$K$7:$K$306,MATCH(C119,Orcamento!$A$7:$A$306,0))-INDEX(Orcamento!$L$7:$L$306,MATCH(C119,Orcamento!$A$7:$A$306,0)),SUMIF($C$7:$C$310,C119,$F$7:$F$310)&gt;INDEX(Orcamento!$S$7:$S$306,MATCH(C119,Orcamento!$A$7:$A$306,0)),SUMIF($C$7:$C$310,C119,$E$7:$E$310)-SUMIF($C$7:$C$310,C119,$F$7:$F$310)&gt;INDEX(Orcamento!$K$7:$K$306,MATCH(C119,Orcamento!$A$7:$A$306,0))-INDEX(Orcamento!$L$7:$L$306,MATCH(C119,Orcamento!$A$7:$A$306,0))-INDEX(Orcamento!$S$7:$S$306,MATCH(C119,Orcamento!$A$7:$A$306,0))),"Rever sobreposição ou limites",IF(H119="","Falta fundamento","OK")))))))</f>
        <v/>
      </c>
    </row>
    <row r="120" spans="1:9" ht="34.950000000000003" customHeight="1">
      <c r="A120" s="8" t="s">
        <v>1110</v>
      </c>
      <c r="B120" s="7"/>
      <c r="C120" s="7"/>
      <c r="D120" s="8" t="str">
        <f>IF(C120="","",IF(COUNTIF(Orcamento!$A$7:$A$106,C120)&lt;&gt;1,"Rever ID",IF(INDEX(Orcamento!$B$7:$B$106,MATCH(C120,Orcamento!$A$7:$A$106,0))="","Rever artigo sem intervenção",INDEX(Orcamento!$B$7:$B$106,MATCH(C120,Orcamento!$A$7:$A$106,0)))))</f>
        <v/>
      </c>
      <c r="E120" s="12"/>
      <c r="F120" s="12"/>
      <c r="G120" s="7"/>
      <c r="H120" s="7"/>
      <c r="I120" s="35" t="str">
        <f>IF(COUNTA(B120:C120,E120:H120)=0,"",IF(OR(COUNTIFS(Fontes!$A$7:$A$106,B120,Fontes!$B$7:$B$106,"&lt;&gt;")&lt;&gt;1,COUNTIFS(Orcamento!$A$7:$A$306,C120,Orcamento!$B$7:$B$306,"&lt;&gt;")&lt;&gt;1),"Rever fonte ou artigo",IF(OR(G120&lt;&gt;"Confirmada",COUNT(E120:F120)&lt;&gt;2),"Cobertura por apurar",IF(COUNTIFS($B$7:$B$310,B120,$C$7:$C$310,C120)&gt;1,"Rever par fonte/artigo duplicado",IF(INDEX(Orcamento!$T$7:$T$306,MATCH(C120,Orcamento!$A$7:$A$306,0))&lt;&gt;"OK","Rever orçamento associado",IF(OR(E120&lt;0,F120&lt;0,F120&gt;E120,SUMIF($C$7:$C$310,C120,$E$7:$E$310)&gt;INDEX(Orcamento!$K$7:$K$306,MATCH(C120,Orcamento!$A$7:$A$306,0))-INDEX(Orcamento!$L$7:$L$306,MATCH(C120,Orcamento!$A$7:$A$306,0)),SUMIF($C$7:$C$310,C120,$F$7:$F$310)&gt;INDEX(Orcamento!$S$7:$S$306,MATCH(C120,Orcamento!$A$7:$A$306,0)),SUMIF($C$7:$C$310,C120,$E$7:$E$310)-SUMIF($C$7:$C$310,C120,$F$7:$F$310)&gt;INDEX(Orcamento!$K$7:$K$306,MATCH(C120,Orcamento!$A$7:$A$306,0))-INDEX(Orcamento!$L$7:$L$306,MATCH(C120,Orcamento!$A$7:$A$306,0))-INDEX(Orcamento!$S$7:$S$306,MATCH(C120,Orcamento!$A$7:$A$306,0))),"Rever sobreposição ou limites",IF(H120="","Falta fundamento","OK")))))))</f>
        <v/>
      </c>
    </row>
    <row r="121" spans="1:9" ht="34.950000000000003" customHeight="1">
      <c r="A121" s="8" t="s">
        <v>1111</v>
      </c>
      <c r="B121" s="7"/>
      <c r="C121" s="7"/>
      <c r="D121" s="8" t="str">
        <f>IF(C121="","",IF(COUNTIF(Orcamento!$A$7:$A$106,C121)&lt;&gt;1,"Rever ID",IF(INDEX(Orcamento!$B$7:$B$106,MATCH(C121,Orcamento!$A$7:$A$106,0))="","Rever artigo sem intervenção",INDEX(Orcamento!$B$7:$B$106,MATCH(C121,Orcamento!$A$7:$A$106,0)))))</f>
        <v/>
      </c>
      <c r="E121" s="12"/>
      <c r="F121" s="12"/>
      <c r="G121" s="7"/>
      <c r="H121" s="7"/>
      <c r="I121" s="35" t="str">
        <f>IF(COUNTA(B121:C121,E121:H121)=0,"",IF(OR(COUNTIFS(Fontes!$A$7:$A$106,B121,Fontes!$B$7:$B$106,"&lt;&gt;")&lt;&gt;1,COUNTIFS(Orcamento!$A$7:$A$306,C121,Orcamento!$B$7:$B$306,"&lt;&gt;")&lt;&gt;1),"Rever fonte ou artigo",IF(OR(G121&lt;&gt;"Confirmada",COUNT(E121:F121)&lt;&gt;2),"Cobertura por apurar",IF(COUNTIFS($B$7:$B$310,B121,$C$7:$C$310,C121)&gt;1,"Rever par fonte/artigo duplicado",IF(INDEX(Orcamento!$T$7:$T$306,MATCH(C121,Orcamento!$A$7:$A$306,0))&lt;&gt;"OK","Rever orçamento associado",IF(OR(E121&lt;0,F121&lt;0,F121&gt;E121,SUMIF($C$7:$C$310,C121,$E$7:$E$310)&gt;INDEX(Orcamento!$K$7:$K$306,MATCH(C121,Orcamento!$A$7:$A$306,0))-INDEX(Orcamento!$L$7:$L$306,MATCH(C121,Orcamento!$A$7:$A$306,0)),SUMIF($C$7:$C$310,C121,$F$7:$F$310)&gt;INDEX(Orcamento!$S$7:$S$306,MATCH(C121,Orcamento!$A$7:$A$306,0)),SUMIF($C$7:$C$310,C121,$E$7:$E$310)-SUMIF($C$7:$C$310,C121,$F$7:$F$310)&gt;INDEX(Orcamento!$K$7:$K$306,MATCH(C121,Orcamento!$A$7:$A$306,0))-INDEX(Orcamento!$L$7:$L$306,MATCH(C121,Orcamento!$A$7:$A$306,0))-INDEX(Orcamento!$S$7:$S$306,MATCH(C121,Orcamento!$A$7:$A$306,0))),"Rever sobreposição ou limites",IF(H121="","Falta fundamento","OK")))))))</f>
        <v/>
      </c>
    </row>
    <row r="122" spans="1:9" ht="34.950000000000003" customHeight="1">
      <c r="A122" s="8" t="s">
        <v>1112</v>
      </c>
      <c r="B122" s="7"/>
      <c r="C122" s="7"/>
      <c r="D122" s="8" t="str">
        <f>IF(C122="","",IF(COUNTIF(Orcamento!$A$7:$A$106,C122)&lt;&gt;1,"Rever ID",IF(INDEX(Orcamento!$B$7:$B$106,MATCH(C122,Orcamento!$A$7:$A$106,0))="","Rever artigo sem intervenção",INDEX(Orcamento!$B$7:$B$106,MATCH(C122,Orcamento!$A$7:$A$106,0)))))</f>
        <v/>
      </c>
      <c r="E122" s="12"/>
      <c r="F122" s="12"/>
      <c r="G122" s="7"/>
      <c r="H122" s="7"/>
      <c r="I122" s="35" t="str">
        <f>IF(COUNTA(B122:C122,E122:H122)=0,"",IF(OR(COUNTIFS(Fontes!$A$7:$A$106,B122,Fontes!$B$7:$B$106,"&lt;&gt;")&lt;&gt;1,COUNTIFS(Orcamento!$A$7:$A$306,C122,Orcamento!$B$7:$B$306,"&lt;&gt;")&lt;&gt;1),"Rever fonte ou artigo",IF(OR(G122&lt;&gt;"Confirmada",COUNT(E122:F122)&lt;&gt;2),"Cobertura por apurar",IF(COUNTIFS($B$7:$B$310,B122,$C$7:$C$310,C122)&gt;1,"Rever par fonte/artigo duplicado",IF(INDEX(Orcamento!$T$7:$T$306,MATCH(C122,Orcamento!$A$7:$A$306,0))&lt;&gt;"OK","Rever orçamento associado",IF(OR(E122&lt;0,F122&lt;0,F122&gt;E122,SUMIF($C$7:$C$310,C122,$E$7:$E$310)&gt;INDEX(Orcamento!$K$7:$K$306,MATCH(C122,Orcamento!$A$7:$A$306,0))-INDEX(Orcamento!$L$7:$L$306,MATCH(C122,Orcamento!$A$7:$A$306,0)),SUMIF($C$7:$C$310,C122,$F$7:$F$310)&gt;INDEX(Orcamento!$S$7:$S$306,MATCH(C122,Orcamento!$A$7:$A$306,0)),SUMIF($C$7:$C$310,C122,$E$7:$E$310)-SUMIF($C$7:$C$310,C122,$F$7:$F$310)&gt;INDEX(Orcamento!$K$7:$K$306,MATCH(C122,Orcamento!$A$7:$A$306,0))-INDEX(Orcamento!$L$7:$L$306,MATCH(C122,Orcamento!$A$7:$A$306,0))-INDEX(Orcamento!$S$7:$S$306,MATCH(C122,Orcamento!$A$7:$A$306,0))),"Rever sobreposição ou limites",IF(H122="","Falta fundamento","OK")))))))</f>
        <v/>
      </c>
    </row>
    <row r="123" spans="1:9" ht="34.950000000000003" customHeight="1">
      <c r="A123" s="8" t="s">
        <v>1113</v>
      </c>
      <c r="B123" s="7"/>
      <c r="C123" s="7"/>
      <c r="D123" s="8" t="str">
        <f>IF(C123="","",IF(COUNTIF(Orcamento!$A$7:$A$106,C123)&lt;&gt;1,"Rever ID",IF(INDEX(Orcamento!$B$7:$B$106,MATCH(C123,Orcamento!$A$7:$A$106,0))="","Rever artigo sem intervenção",INDEX(Orcamento!$B$7:$B$106,MATCH(C123,Orcamento!$A$7:$A$106,0)))))</f>
        <v/>
      </c>
      <c r="E123" s="12"/>
      <c r="F123" s="12"/>
      <c r="G123" s="7"/>
      <c r="H123" s="7"/>
      <c r="I123" s="35" t="str">
        <f>IF(COUNTA(B123:C123,E123:H123)=0,"",IF(OR(COUNTIFS(Fontes!$A$7:$A$106,B123,Fontes!$B$7:$B$106,"&lt;&gt;")&lt;&gt;1,COUNTIFS(Orcamento!$A$7:$A$306,C123,Orcamento!$B$7:$B$306,"&lt;&gt;")&lt;&gt;1),"Rever fonte ou artigo",IF(OR(G123&lt;&gt;"Confirmada",COUNT(E123:F123)&lt;&gt;2),"Cobertura por apurar",IF(COUNTIFS($B$7:$B$310,B123,$C$7:$C$310,C123)&gt;1,"Rever par fonte/artigo duplicado",IF(INDEX(Orcamento!$T$7:$T$306,MATCH(C123,Orcamento!$A$7:$A$306,0))&lt;&gt;"OK","Rever orçamento associado",IF(OR(E123&lt;0,F123&lt;0,F123&gt;E123,SUMIF($C$7:$C$310,C123,$E$7:$E$310)&gt;INDEX(Orcamento!$K$7:$K$306,MATCH(C123,Orcamento!$A$7:$A$306,0))-INDEX(Orcamento!$L$7:$L$306,MATCH(C123,Orcamento!$A$7:$A$306,0)),SUMIF($C$7:$C$310,C123,$F$7:$F$310)&gt;INDEX(Orcamento!$S$7:$S$306,MATCH(C123,Orcamento!$A$7:$A$306,0)),SUMIF($C$7:$C$310,C123,$E$7:$E$310)-SUMIF($C$7:$C$310,C123,$F$7:$F$310)&gt;INDEX(Orcamento!$K$7:$K$306,MATCH(C123,Orcamento!$A$7:$A$306,0))-INDEX(Orcamento!$L$7:$L$306,MATCH(C123,Orcamento!$A$7:$A$306,0))-INDEX(Orcamento!$S$7:$S$306,MATCH(C123,Orcamento!$A$7:$A$306,0))),"Rever sobreposição ou limites",IF(H123="","Falta fundamento","OK")))))))</f>
        <v/>
      </c>
    </row>
    <row r="124" spans="1:9" ht="34.950000000000003" customHeight="1">
      <c r="A124" s="8" t="s">
        <v>1114</v>
      </c>
      <c r="B124" s="7"/>
      <c r="C124" s="7"/>
      <c r="D124" s="8" t="str">
        <f>IF(C124="","",IF(COUNTIF(Orcamento!$A$7:$A$106,C124)&lt;&gt;1,"Rever ID",IF(INDEX(Orcamento!$B$7:$B$106,MATCH(C124,Orcamento!$A$7:$A$106,0))="","Rever artigo sem intervenção",INDEX(Orcamento!$B$7:$B$106,MATCH(C124,Orcamento!$A$7:$A$106,0)))))</f>
        <v/>
      </c>
      <c r="E124" s="12"/>
      <c r="F124" s="12"/>
      <c r="G124" s="7"/>
      <c r="H124" s="7"/>
      <c r="I124" s="35" t="str">
        <f>IF(COUNTA(B124:C124,E124:H124)=0,"",IF(OR(COUNTIFS(Fontes!$A$7:$A$106,B124,Fontes!$B$7:$B$106,"&lt;&gt;")&lt;&gt;1,COUNTIFS(Orcamento!$A$7:$A$306,C124,Orcamento!$B$7:$B$306,"&lt;&gt;")&lt;&gt;1),"Rever fonte ou artigo",IF(OR(G124&lt;&gt;"Confirmada",COUNT(E124:F124)&lt;&gt;2),"Cobertura por apurar",IF(COUNTIFS($B$7:$B$310,B124,$C$7:$C$310,C124)&gt;1,"Rever par fonte/artigo duplicado",IF(INDEX(Orcamento!$T$7:$T$306,MATCH(C124,Orcamento!$A$7:$A$306,0))&lt;&gt;"OK","Rever orçamento associado",IF(OR(E124&lt;0,F124&lt;0,F124&gt;E124,SUMIF($C$7:$C$310,C124,$E$7:$E$310)&gt;INDEX(Orcamento!$K$7:$K$306,MATCH(C124,Orcamento!$A$7:$A$306,0))-INDEX(Orcamento!$L$7:$L$306,MATCH(C124,Orcamento!$A$7:$A$306,0)),SUMIF($C$7:$C$310,C124,$F$7:$F$310)&gt;INDEX(Orcamento!$S$7:$S$306,MATCH(C124,Orcamento!$A$7:$A$306,0)),SUMIF($C$7:$C$310,C124,$E$7:$E$310)-SUMIF($C$7:$C$310,C124,$F$7:$F$310)&gt;INDEX(Orcamento!$K$7:$K$306,MATCH(C124,Orcamento!$A$7:$A$306,0))-INDEX(Orcamento!$L$7:$L$306,MATCH(C124,Orcamento!$A$7:$A$306,0))-INDEX(Orcamento!$S$7:$S$306,MATCH(C124,Orcamento!$A$7:$A$306,0))),"Rever sobreposição ou limites",IF(H124="","Falta fundamento","OK")))))))</f>
        <v/>
      </c>
    </row>
    <row r="125" spans="1:9" ht="34.950000000000003" customHeight="1">
      <c r="A125" s="8" t="s">
        <v>1115</v>
      </c>
      <c r="B125" s="7"/>
      <c r="C125" s="7"/>
      <c r="D125" s="8" t="str">
        <f>IF(C125="","",IF(COUNTIF(Orcamento!$A$7:$A$106,C125)&lt;&gt;1,"Rever ID",IF(INDEX(Orcamento!$B$7:$B$106,MATCH(C125,Orcamento!$A$7:$A$106,0))="","Rever artigo sem intervenção",INDEX(Orcamento!$B$7:$B$106,MATCH(C125,Orcamento!$A$7:$A$106,0)))))</f>
        <v/>
      </c>
      <c r="E125" s="12"/>
      <c r="F125" s="12"/>
      <c r="G125" s="7"/>
      <c r="H125" s="7"/>
      <c r="I125" s="35" t="str">
        <f>IF(COUNTA(B125:C125,E125:H125)=0,"",IF(OR(COUNTIFS(Fontes!$A$7:$A$106,B125,Fontes!$B$7:$B$106,"&lt;&gt;")&lt;&gt;1,COUNTIFS(Orcamento!$A$7:$A$306,C125,Orcamento!$B$7:$B$306,"&lt;&gt;")&lt;&gt;1),"Rever fonte ou artigo",IF(OR(G125&lt;&gt;"Confirmada",COUNT(E125:F125)&lt;&gt;2),"Cobertura por apurar",IF(COUNTIFS($B$7:$B$310,B125,$C$7:$C$310,C125)&gt;1,"Rever par fonte/artigo duplicado",IF(INDEX(Orcamento!$T$7:$T$306,MATCH(C125,Orcamento!$A$7:$A$306,0))&lt;&gt;"OK","Rever orçamento associado",IF(OR(E125&lt;0,F125&lt;0,F125&gt;E125,SUMIF($C$7:$C$310,C125,$E$7:$E$310)&gt;INDEX(Orcamento!$K$7:$K$306,MATCH(C125,Orcamento!$A$7:$A$306,0))-INDEX(Orcamento!$L$7:$L$306,MATCH(C125,Orcamento!$A$7:$A$306,0)),SUMIF($C$7:$C$310,C125,$F$7:$F$310)&gt;INDEX(Orcamento!$S$7:$S$306,MATCH(C125,Orcamento!$A$7:$A$306,0)),SUMIF($C$7:$C$310,C125,$E$7:$E$310)-SUMIF($C$7:$C$310,C125,$F$7:$F$310)&gt;INDEX(Orcamento!$K$7:$K$306,MATCH(C125,Orcamento!$A$7:$A$306,0))-INDEX(Orcamento!$L$7:$L$306,MATCH(C125,Orcamento!$A$7:$A$306,0))-INDEX(Orcamento!$S$7:$S$306,MATCH(C125,Orcamento!$A$7:$A$306,0))),"Rever sobreposição ou limites",IF(H125="","Falta fundamento","OK")))))))</f>
        <v/>
      </c>
    </row>
    <row r="126" spans="1:9" ht="34.950000000000003" customHeight="1">
      <c r="A126" s="8" t="s">
        <v>1116</v>
      </c>
      <c r="B126" s="7"/>
      <c r="C126" s="7"/>
      <c r="D126" s="8" t="str">
        <f>IF(C126="","",IF(COUNTIF(Orcamento!$A$7:$A$106,C126)&lt;&gt;1,"Rever ID",IF(INDEX(Orcamento!$B$7:$B$106,MATCH(C126,Orcamento!$A$7:$A$106,0))="","Rever artigo sem intervenção",INDEX(Orcamento!$B$7:$B$106,MATCH(C126,Orcamento!$A$7:$A$106,0)))))</f>
        <v/>
      </c>
      <c r="E126" s="12"/>
      <c r="F126" s="12"/>
      <c r="G126" s="7"/>
      <c r="H126" s="7"/>
      <c r="I126" s="35" t="str">
        <f>IF(COUNTA(B126:C126,E126:H126)=0,"",IF(OR(COUNTIFS(Fontes!$A$7:$A$106,B126,Fontes!$B$7:$B$106,"&lt;&gt;")&lt;&gt;1,COUNTIFS(Orcamento!$A$7:$A$306,C126,Orcamento!$B$7:$B$306,"&lt;&gt;")&lt;&gt;1),"Rever fonte ou artigo",IF(OR(G126&lt;&gt;"Confirmada",COUNT(E126:F126)&lt;&gt;2),"Cobertura por apurar",IF(COUNTIFS($B$7:$B$310,B126,$C$7:$C$310,C126)&gt;1,"Rever par fonte/artigo duplicado",IF(INDEX(Orcamento!$T$7:$T$306,MATCH(C126,Orcamento!$A$7:$A$306,0))&lt;&gt;"OK","Rever orçamento associado",IF(OR(E126&lt;0,F126&lt;0,F126&gt;E126,SUMIF($C$7:$C$310,C126,$E$7:$E$310)&gt;INDEX(Orcamento!$K$7:$K$306,MATCH(C126,Orcamento!$A$7:$A$306,0))-INDEX(Orcamento!$L$7:$L$306,MATCH(C126,Orcamento!$A$7:$A$306,0)),SUMIF($C$7:$C$310,C126,$F$7:$F$310)&gt;INDEX(Orcamento!$S$7:$S$306,MATCH(C126,Orcamento!$A$7:$A$306,0)),SUMIF($C$7:$C$310,C126,$E$7:$E$310)-SUMIF($C$7:$C$310,C126,$F$7:$F$310)&gt;INDEX(Orcamento!$K$7:$K$306,MATCH(C126,Orcamento!$A$7:$A$306,0))-INDEX(Orcamento!$L$7:$L$306,MATCH(C126,Orcamento!$A$7:$A$306,0))-INDEX(Orcamento!$S$7:$S$306,MATCH(C126,Orcamento!$A$7:$A$306,0))),"Rever sobreposição ou limites",IF(H126="","Falta fundamento","OK")))))))</f>
        <v/>
      </c>
    </row>
    <row r="127" spans="1:9" ht="34.950000000000003" customHeight="1">
      <c r="A127" s="8" t="s">
        <v>1117</v>
      </c>
      <c r="B127" s="7"/>
      <c r="C127" s="7"/>
      <c r="D127" s="8" t="str">
        <f>IF(C127="","",IF(COUNTIF(Orcamento!$A$7:$A$106,C127)&lt;&gt;1,"Rever ID",IF(INDEX(Orcamento!$B$7:$B$106,MATCH(C127,Orcamento!$A$7:$A$106,0))="","Rever artigo sem intervenção",INDEX(Orcamento!$B$7:$B$106,MATCH(C127,Orcamento!$A$7:$A$106,0)))))</f>
        <v/>
      </c>
      <c r="E127" s="12"/>
      <c r="F127" s="12"/>
      <c r="G127" s="7"/>
      <c r="H127" s="7"/>
      <c r="I127" s="35" t="str">
        <f>IF(COUNTA(B127:C127,E127:H127)=0,"",IF(OR(COUNTIFS(Fontes!$A$7:$A$106,B127,Fontes!$B$7:$B$106,"&lt;&gt;")&lt;&gt;1,COUNTIFS(Orcamento!$A$7:$A$306,C127,Orcamento!$B$7:$B$306,"&lt;&gt;")&lt;&gt;1),"Rever fonte ou artigo",IF(OR(G127&lt;&gt;"Confirmada",COUNT(E127:F127)&lt;&gt;2),"Cobertura por apurar",IF(COUNTIFS($B$7:$B$310,B127,$C$7:$C$310,C127)&gt;1,"Rever par fonte/artigo duplicado",IF(INDEX(Orcamento!$T$7:$T$306,MATCH(C127,Orcamento!$A$7:$A$306,0))&lt;&gt;"OK","Rever orçamento associado",IF(OR(E127&lt;0,F127&lt;0,F127&gt;E127,SUMIF($C$7:$C$310,C127,$E$7:$E$310)&gt;INDEX(Orcamento!$K$7:$K$306,MATCH(C127,Orcamento!$A$7:$A$306,0))-INDEX(Orcamento!$L$7:$L$306,MATCH(C127,Orcamento!$A$7:$A$306,0)),SUMIF($C$7:$C$310,C127,$F$7:$F$310)&gt;INDEX(Orcamento!$S$7:$S$306,MATCH(C127,Orcamento!$A$7:$A$306,0)),SUMIF($C$7:$C$310,C127,$E$7:$E$310)-SUMIF($C$7:$C$310,C127,$F$7:$F$310)&gt;INDEX(Orcamento!$K$7:$K$306,MATCH(C127,Orcamento!$A$7:$A$306,0))-INDEX(Orcamento!$L$7:$L$306,MATCH(C127,Orcamento!$A$7:$A$306,0))-INDEX(Orcamento!$S$7:$S$306,MATCH(C127,Orcamento!$A$7:$A$306,0))),"Rever sobreposição ou limites",IF(H127="","Falta fundamento","OK")))))))</f>
        <v/>
      </c>
    </row>
    <row r="128" spans="1:9" ht="34.950000000000003" customHeight="1">
      <c r="A128" s="8" t="s">
        <v>1118</v>
      </c>
      <c r="B128" s="7"/>
      <c r="C128" s="7"/>
      <c r="D128" s="8" t="str">
        <f>IF(C128="","",IF(COUNTIF(Orcamento!$A$7:$A$106,C128)&lt;&gt;1,"Rever ID",IF(INDEX(Orcamento!$B$7:$B$106,MATCH(C128,Orcamento!$A$7:$A$106,0))="","Rever artigo sem intervenção",INDEX(Orcamento!$B$7:$B$106,MATCH(C128,Orcamento!$A$7:$A$106,0)))))</f>
        <v/>
      </c>
      <c r="E128" s="12"/>
      <c r="F128" s="12"/>
      <c r="G128" s="7"/>
      <c r="H128" s="7"/>
      <c r="I128" s="35" t="str">
        <f>IF(COUNTA(B128:C128,E128:H128)=0,"",IF(OR(COUNTIFS(Fontes!$A$7:$A$106,B128,Fontes!$B$7:$B$106,"&lt;&gt;")&lt;&gt;1,COUNTIFS(Orcamento!$A$7:$A$306,C128,Orcamento!$B$7:$B$306,"&lt;&gt;")&lt;&gt;1),"Rever fonte ou artigo",IF(OR(G128&lt;&gt;"Confirmada",COUNT(E128:F128)&lt;&gt;2),"Cobertura por apurar",IF(COUNTIFS($B$7:$B$310,B128,$C$7:$C$310,C128)&gt;1,"Rever par fonte/artigo duplicado",IF(INDEX(Orcamento!$T$7:$T$306,MATCH(C128,Orcamento!$A$7:$A$306,0))&lt;&gt;"OK","Rever orçamento associado",IF(OR(E128&lt;0,F128&lt;0,F128&gt;E128,SUMIF($C$7:$C$310,C128,$E$7:$E$310)&gt;INDEX(Orcamento!$K$7:$K$306,MATCH(C128,Orcamento!$A$7:$A$306,0))-INDEX(Orcamento!$L$7:$L$306,MATCH(C128,Orcamento!$A$7:$A$306,0)),SUMIF($C$7:$C$310,C128,$F$7:$F$310)&gt;INDEX(Orcamento!$S$7:$S$306,MATCH(C128,Orcamento!$A$7:$A$306,0)),SUMIF($C$7:$C$310,C128,$E$7:$E$310)-SUMIF($C$7:$C$310,C128,$F$7:$F$310)&gt;INDEX(Orcamento!$K$7:$K$306,MATCH(C128,Orcamento!$A$7:$A$306,0))-INDEX(Orcamento!$L$7:$L$306,MATCH(C128,Orcamento!$A$7:$A$306,0))-INDEX(Orcamento!$S$7:$S$306,MATCH(C128,Orcamento!$A$7:$A$306,0))),"Rever sobreposição ou limites",IF(H128="","Falta fundamento","OK")))))))</f>
        <v/>
      </c>
    </row>
    <row r="129" spans="1:9" ht="34.950000000000003" customHeight="1">
      <c r="A129" s="8" t="s">
        <v>1119</v>
      </c>
      <c r="B129" s="7"/>
      <c r="C129" s="7"/>
      <c r="D129" s="8" t="str">
        <f>IF(C129="","",IF(COUNTIF(Orcamento!$A$7:$A$106,C129)&lt;&gt;1,"Rever ID",IF(INDEX(Orcamento!$B$7:$B$106,MATCH(C129,Orcamento!$A$7:$A$106,0))="","Rever artigo sem intervenção",INDEX(Orcamento!$B$7:$B$106,MATCH(C129,Orcamento!$A$7:$A$106,0)))))</f>
        <v/>
      </c>
      <c r="E129" s="12"/>
      <c r="F129" s="12"/>
      <c r="G129" s="7"/>
      <c r="H129" s="7"/>
      <c r="I129" s="35" t="str">
        <f>IF(COUNTA(B129:C129,E129:H129)=0,"",IF(OR(COUNTIFS(Fontes!$A$7:$A$106,B129,Fontes!$B$7:$B$106,"&lt;&gt;")&lt;&gt;1,COUNTIFS(Orcamento!$A$7:$A$306,C129,Orcamento!$B$7:$B$306,"&lt;&gt;")&lt;&gt;1),"Rever fonte ou artigo",IF(OR(G129&lt;&gt;"Confirmada",COUNT(E129:F129)&lt;&gt;2),"Cobertura por apurar",IF(COUNTIFS($B$7:$B$310,B129,$C$7:$C$310,C129)&gt;1,"Rever par fonte/artigo duplicado",IF(INDEX(Orcamento!$T$7:$T$306,MATCH(C129,Orcamento!$A$7:$A$306,0))&lt;&gt;"OK","Rever orçamento associado",IF(OR(E129&lt;0,F129&lt;0,F129&gt;E129,SUMIF($C$7:$C$310,C129,$E$7:$E$310)&gt;INDEX(Orcamento!$K$7:$K$306,MATCH(C129,Orcamento!$A$7:$A$306,0))-INDEX(Orcamento!$L$7:$L$306,MATCH(C129,Orcamento!$A$7:$A$306,0)),SUMIF($C$7:$C$310,C129,$F$7:$F$310)&gt;INDEX(Orcamento!$S$7:$S$306,MATCH(C129,Orcamento!$A$7:$A$306,0)),SUMIF($C$7:$C$310,C129,$E$7:$E$310)-SUMIF($C$7:$C$310,C129,$F$7:$F$310)&gt;INDEX(Orcamento!$K$7:$K$306,MATCH(C129,Orcamento!$A$7:$A$306,0))-INDEX(Orcamento!$L$7:$L$306,MATCH(C129,Orcamento!$A$7:$A$306,0))-INDEX(Orcamento!$S$7:$S$306,MATCH(C129,Orcamento!$A$7:$A$306,0))),"Rever sobreposição ou limites",IF(H129="","Falta fundamento","OK")))))))</f>
        <v/>
      </c>
    </row>
    <row r="130" spans="1:9" ht="34.950000000000003" customHeight="1">
      <c r="A130" s="8" t="s">
        <v>1120</v>
      </c>
      <c r="B130" s="7"/>
      <c r="C130" s="7"/>
      <c r="D130" s="8" t="str">
        <f>IF(C130="","",IF(COUNTIF(Orcamento!$A$7:$A$106,C130)&lt;&gt;1,"Rever ID",IF(INDEX(Orcamento!$B$7:$B$106,MATCH(C130,Orcamento!$A$7:$A$106,0))="","Rever artigo sem intervenção",INDEX(Orcamento!$B$7:$B$106,MATCH(C130,Orcamento!$A$7:$A$106,0)))))</f>
        <v/>
      </c>
      <c r="E130" s="12"/>
      <c r="F130" s="12"/>
      <c r="G130" s="7"/>
      <c r="H130" s="7"/>
      <c r="I130" s="35" t="str">
        <f>IF(COUNTA(B130:C130,E130:H130)=0,"",IF(OR(COUNTIFS(Fontes!$A$7:$A$106,B130,Fontes!$B$7:$B$106,"&lt;&gt;")&lt;&gt;1,COUNTIFS(Orcamento!$A$7:$A$306,C130,Orcamento!$B$7:$B$306,"&lt;&gt;")&lt;&gt;1),"Rever fonte ou artigo",IF(OR(G130&lt;&gt;"Confirmada",COUNT(E130:F130)&lt;&gt;2),"Cobertura por apurar",IF(COUNTIFS($B$7:$B$310,B130,$C$7:$C$310,C130)&gt;1,"Rever par fonte/artigo duplicado",IF(INDEX(Orcamento!$T$7:$T$306,MATCH(C130,Orcamento!$A$7:$A$306,0))&lt;&gt;"OK","Rever orçamento associado",IF(OR(E130&lt;0,F130&lt;0,F130&gt;E130,SUMIF($C$7:$C$310,C130,$E$7:$E$310)&gt;INDEX(Orcamento!$K$7:$K$306,MATCH(C130,Orcamento!$A$7:$A$306,0))-INDEX(Orcamento!$L$7:$L$306,MATCH(C130,Orcamento!$A$7:$A$306,0)),SUMIF($C$7:$C$310,C130,$F$7:$F$310)&gt;INDEX(Orcamento!$S$7:$S$306,MATCH(C130,Orcamento!$A$7:$A$306,0)),SUMIF($C$7:$C$310,C130,$E$7:$E$310)-SUMIF($C$7:$C$310,C130,$F$7:$F$310)&gt;INDEX(Orcamento!$K$7:$K$306,MATCH(C130,Orcamento!$A$7:$A$306,0))-INDEX(Orcamento!$L$7:$L$306,MATCH(C130,Orcamento!$A$7:$A$306,0))-INDEX(Orcamento!$S$7:$S$306,MATCH(C130,Orcamento!$A$7:$A$306,0))),"Rever sobreposição ou limites",IF(H130="","Falta fundamento","OK")))))))</f>
        <v/>
      </c>
    </row>
    <row r="131" spans="1:9" ht="34.950000000000003" customHeight="1">
      <c r="A131" s="8" t="s">
        <v>1121</v>
      </c>
      <c r="B131" s="7"/>
      <c r="C131" s="7"/>
      <c r="D131" s="8" t="str">
        <f>IF(C131="","",IF(COUNTIF(Orcamento!$A$7:$A$106,C131)&lt;&gt;1,"Rever ID",IF(INDEX(Orcamento!$B$7:$B$106,MATCH(C131,Orcamento!$A$7:$A$106,0))="","Rever artigo sem intervenção",INDEX(Orcamento!$B$7:$B$106,MATCH(C131,Orcamento!$A$7:$A$106,0)))))</f>
        <v/>
      </c>
      <c r="E131" s="12"/>
      <c r="F131" s="12"/>
      <c r="G131" s="7"/>
      <c r="H131" s="7"/>
      <c r="I131" s="35" t="str">
        <f>IF(COUNTA(B131:C131,E131:H131)=0,"",IF(OR(COUNTIFS(Fontes!$A$7:$A$106,B131,Fontes!$B$7:$B$106,"&lt;&gt;")&lt;&gt;1,COUNTIFS(Orcamento!$A$7:$A$306,C131,Orcamento!$B$7:$B$306,"&lt;&gt;")&lt;&gt;1),"Rever fonte ou artigo",IF(OR(G131&lt;&gt;"Confirmada",COUNT(E131:F131)&lt;&gt;2),"Cobertura por apurar",IF(COUNTIFS($B$7:$B$310,B131,$C$7:$C$310,C131)&gt;1,"Rever par fonte/artigo duplicado",IF(INDEX(Orcamento!$T$7:$T$306,MATCH(C131,Orcamento!$A$7:$A$306,0))&lt;&gt;"OK","Rever orçamento associado",IF(OR(E131&lt;0,F131&lt;0,F131&gt;E131,SUMIF($C$7:$C$310,C131,$E$7:$E$310)&gt;INDEX(Orcamento!$K$7:$K$306,MATCH(C131,Orcamento!$A$7:$A$306,0))-INDEX(Orcamento!$L$7:$L$306,MATCH(C131,Orcamento!$A$7:$A$306,0)),SUMIF($C$7:$C$310,C131,$F$7:$F$310)&gt;INDEX(Orcamento!$S$7:$S$306,MATCH(C131,Orcamento!$A$7:$A$306,0)),SUMIF($C$7:$C$310,C131,$E$7:$E$310)-SUMIF($C$7:$C$310,C131,$F$7:$F$310)&gt;INDEX(Orcamento!$K$7:$K$306,MATCH(C131,Orcamento!$A$7:$A$306,0))-INDEX(Orcamento!$L$7:$L$306,MATCH(C131,Orcamento!$A$7:$A$306,0))-INDEX(Orcamento!$S$7:$S$306,MATCH(C131,Orcamento!$A$7:$A$306,0))),"Rever sobreposição ou limites",IF(H131="","Falta fundamento","OK")))))))</f>
        <v/>
      </c>
    </row>
    <row r="132" spans="1:9" ht="34.950000000000003" customHeight="1">
      <c r="A132" s="8" t="s">
        <v>1122</v>
      </c>
      <c r="B132" s="7"/>
      <c r="C132" s="7"/>
      <c r="D132" s="8" t="str">
        <f>IF(C132="","",IF(COUNTIF(Orcamento!$A$7:$A$106,C132)&lt;&gt;1,"Rever ID",IF(INDEX(Orcamento!$B$7:$B$106,MATCH(C132,Orcamento!$A$7:$A$106,0))="","Rever artigo sem intervenção",INDEX(Orcamento!$B$7:$B$106,MATCH(C132,Orcamento!$A$7:$A$106,0)))))</f>
        <v/>
      </c>
      <c r="E132" s="12"/>
      <c r="F132" s="12"/>
      <c r="G132" s="7"/>
      <c r="H132" s="7"/>
      <c r="I132" s="35" t="str">
        <f>IF(COUNTA(B132:C132,E132:H132)=0,"",IF(OR(COUNTIFS(Fontes!$A$7:$A$106,B132,Fontes!$B$7:$B$106,"&lt;&gt;")&lt;&gt;1,COUNTIFS(Orcamento!$A$7:$A$306,C132,Orcamento!$B$7:$B$306,"&lt;&gt;")&lt;&gt;1),"Rever fonte ou artigo",IF(OR(G132&lt;&gt;"Confirmada",COUNT(E132:F132)&lt;&gt;2),"Cobertura por apurar",IF(COUNTIFS($B$7:$B$310,B132,$C$7:$C$310,C132)&gt;1,"Rever par fonte/artigo duplicado",IF(INDEX(Orcamento!$T$7:$T$306,MATCH(C132,Orcamento!$A$7:$A$306,0))&lt;&gt;"OK","Rever orçamento associado",IF(OR(E132&lt;0,F132&lt;0,F132&gt;E132,SUMIF($C$7:$C$310,C132,$E$7:$E$310)&gt;INDEX(Orcamento!$K$7:$K$306,MATCH(C132,Orcamento!$A$7:$A$306,0))-INDEX(Orcamento!$L$7:$L$306,MATCH(C132,Orcamento!$A$7:$A$306,0)),SUMIF($C$7:$C$310,C132,$F$7:$F$310)&gt;INDEX(Orcamento!$S$7:$S$306,MATCH(C132,Orcamento!$A$7:$A$306,0)),SUMIF($C$7:$C$310,C132,$E$7:$E$310)-SUMIF($C$7:$C$310,C132,$F$7:$F$310)&gt;INDEX(Orcamento!$K$7:$K$306,MATCH(C132,Orcamento!$A$7:$A$306,0))-INDEX(Orcamento!$L$7:$L$306,MATCH(C132,Orcamento!$A$7:$A$306,0))-INDEX(Orcamento!$S$7:$S$306,MATCH(C132,Orcamento!$A$7:$A$306,0))),"Rever sobreposição ou limites",IF(H132="","Falta fundamento","OK")))))))</f>
        <v/>
      </c>
    </row>
    <row r="133" spans="1:9" ht="34.950000000000003" customHeight="1">
      <c r="A133" s="8" t="s">
        <v>1123</v>
      </c>
      <c r="B133" s="7"/>
      <c r="C133" s="7"/>
      <c r="D133" s="8" t="str">
        <f>IF(C133="","",IF(COUNTIF(Orcamento!$A$7:$A$106,C133)&lt;&gt;1,"Rever ID",IF(INDEX(Orcamento!$B$7:$B$106,MATCH(C133,Orcamento!$A$7:$A$106,0))="","Rever artigo sem intervenção",INDEX(Orcamento!$B$7:$B$106,MATCH(C133,Orcamento!$A$7:$A$106,0)))))</f>
        <v/>
      </c>
      <c r="E133" s="12"/>
      <c r="F133" s="12"/>
      <c r="G133" s="7"/>
      <c r="H133" s="7"/>
      <c r="I133" s="35" t="str">
        <f>IF(COUNTA(B133:C133,E133:H133)=0,"",IF(OR(COUNTIFS(Fontes!$A$7:$A$106,B133,Fontes!$B$7:$B$106,"&lt;&gt;")&lt;&gt;1,COUNTIFS(Orcamento!$A$7:$A$306,C133,Orcamento!$B$7:$B$306,"&lt;&gt;")&lt;&gt;1),"Rever fonte ou artigo",IF(OR(G133&lt;&gt;"Confirmada",COUNT(E133:F133)&lt;&gt;2),"Cobertura por apurar",IF(COUNTIFS($B$7:$B$310,B133,$C$7:$C$310,C133)&gt;1,"Rever par fonte/artigo duplicado",IF(INDEX(Orcamento!$T$7:$T$306,MATCH(C133,Orcamento!$A$7:$A$306,0))&lt;&gt;"OK","Rever orçamento associado",IF(OR(E133&lt;0,F133&lt;0,F133&gt;E133,SUMIF($C$7:$C$310,C133,$E$7:$E$310)&gt;INDEX(Orcamento!$K$7:$K$306,MATCH(C133,Orcamento!$A$7:$A$306,0))-INDEX(Orcamento!$L$7:$L$306,MATCH(C133,Orcamento!$A$7:$A$306,0)),SUMIF($C$7:$C$310,C133,$F$7:$F$310)&gt;INDEX(Orcamento!$S$7:$S$306,MATCH(C133,Orcamento!$A$7:$A$306,0)),SUMIF($C$7:$C$310,C133,$E$7:$E$310)-SUMIF($C$7:$C$310,C133,$F$7:$F$310)&gt;INDEX(Orcamento!$K$7:$K$306,MATCH(C133,Orcamento!$A$7:$A$306,0))-INDEX(Orcamento!$L$7:$L$306,MATCH(C133,Orcamento!$A$7:$A$306,0))-INDEX(Orcamento!$S$7:$S$306,MATCH(C133,Orcamento!$A$7:$A$306,0))),"Rever sobreposição ou limites",IF(H133="","Falta fundamento","OK")))))))</f>
        <v/>
      </c>
    </row>
    <row r="134" spans="1:9" ht="34.950000000000003" customHeight="1">
      <c r="A134" s="8" t="s">
        <v>1124</v>
      </c>
      <c r="B134" s="7"/>
      <c r="C134" s="7"/>
      <c r="D134" s="8" t="str">
        <f>IF(C134="","",IF(COUNTIF(Orcamento!$A$7:$A$106,C134)&lt;&gt;1,"Rever ID",IF(INDEX(Orcamento!$B$7:$B$106,MATCH(C134,Orcamento!$A$7:$A$106,0))="","Rever artigo sem intervenção",INDEX(Orcamento!$B$7:$B$106,MATCH(C134,Orcamento!$A$7:$A$106,0)))))</f>
        <v/>
      </c>
      <c r="E134" s="12"/>
      <c r="F134" s="12"/>
      <c r="G134" s="7"/>
      <c r="H134" s="7"/>
      <c r="I134" s="35" t="str">
        <f>IF(COUNTA(B134:C134,E134:H134)=0,"",IF(OR(COUNTIFS(Fontes!$A$7:$A$106,B134,Fontes!$B$7:$B$106,"&lt;&gt;")&lt;&gt;1,COUNTIFS(Orcamento!$A$7:$A$306,C134,Orcamento!$B$7:$B$306,"&lt;&gt;")&lt;&gt;1),"Rever fonte ou artigo",IF(OR(G134&lt;&gt;"Confirmada",COUNT(E134:F134)&lt;&gt;2),"Cobertura por apurar",IF(COUNTIFS($B$7:$B$310,B134,$C$7:$C$310,C134)&gt;1,"Rever par fonte/artigo duplicado",IF(INDEX(Orcamento!$T$7:$T$306,MATCH(C134,Orcamento!$A$7:$A$306,0))&lt;&gt;"OK","Rever orçamento associado",IF(OR(E134&lt;0,F134&lt;0,F134&gt;E134,SUMIF($C$7:$C$310,C134,$E$7:$E$310)&gt;INDEX(Orcamento!$K$7:$K$306,MATCH(C134,Orcamento!$A$7:$A$306,0))-INDEX(Orcamento!$L$7:$L$306,MATCH(C134,Orcamento!$A$7:$A$306,0)),SUMIF($C$7:$C$310,C134,$F$7:$F$310)&gt;INDEX(Orcamento!$S$7:$S$306,MATCH(C134,Orcamento!$A$7:$A$306,0)),SUMIF($C$7:$C$310,C134,$E$7:$E$310)-SUMIF($C$7:$C$310,C134,$F$7:$F$310)&gt;INDEX(Orcamento!$K$7:$K$306,MATCH(C134,Orcamento!$A$7:$A$306,0))-INDEX(Orcamento!$L$7:$L$306,MATCH(C134,Orcamento!$A$7:$A$306,0))-INDEX(Orcamento!$S$7:$S$306,MATCH(C134,Orcamento!$A$7:$A$306,0))),"Rever sobreposição ou limites",IF(H134="","Falta fundamento","OK")))))))</f>
        <v/>
      </c>
    </row>
    <row r="135" spans="1:9" ht="34.950000000000003" customHeight="1">
      <c r="A135" s="8" t="s">
        <v>1125</v>
      </c>
      <c r="B135" s="7"/>
      <c r="C135" s="7"/>
      <c r="D135" s="8" t="str">
        <f>IF(C135="","",IF(COUNTIF(Orcamento!$A$7:$A$106,C135)&lt;&gt;1,"Rever ID",IF(INDEX(Orcamento!$B$7:$B$106,MATCH(C135,Orcamento!$A$7:$A$106,0))="","Rever artigo sem intervenção",INDEX(Orcamento!$B$7:$B$106,MATCH(C135,Orcamento!$A$7:$A$106,0)))))</f>
        <v/>
      </c>
      <c r="E135" s="12"/>
      <c r="F135" s="12"/>
      <c r="G135" s="7"/>
      <c r="H135" s="7"/>
      <c r="I135" s="35" t="str">
        <f>IF(COUNTA(B135:C135,E135:H135)=0,"",IF(OR(COUNTIFS(Fontes!$A$7:$A$106,B135,Fontes!$B$7:$B$106,"&lt;&gt;")&lt;&gt;1,COUNTIFS(Orcamento!$A$7:$A$306,C135,Orcamento!$B$7:$B$306,"&lt;&gt;")&lt;&gt;1),"Rever fonte ou artigo",IF(OR(G135&lt;&gt;"Confirmada",COUNT(E135:F135)&lt;&gt;2),"Cobertura por apurar",IF(COUNTIFS($B$7:$B$310,B135,$C$7:$C$310,C135)&gt;1,"Rever par fonte/artigo duplicado",IF(INDEX(Orcamento!$T$7:$T$306,MATCH(C135,Orcamento!$A$7:$A$306,0))&lt;&gt;"OK","Rever orçamento associado",IF(OR(E135&lt;0,F135&lt;0,F135&gt;E135,SUMIF($C$7:$C$310,C135,$E$7:$E$310)&gt;INDEX(Orcamento!$K$7:$K$306,MATCH(C135,Orcamento!$A$7:$A$306,0))-INDEX(Orcamento!$L$7:$L$306,MATCH(C135,Orcamento!$A$7:$A$306,0)),SUMIF($C$7:$C$310,C135,$F$7:$F$310)&gt;INDEX(Orcamento!$S$7:$S$306,MATCH(C135,Orcamento!$A$7:$A$306,0)),SUMIF($C$7:$C$310,C135,$E$7:$E$310)-SUMIF($C$7:$C$310,C135,$F$7:$F$310)&gt;INDEX(Orcamento!$K$7:$K$306,MATCH(C135,Orcamento!$A$7:$A$306,0))-INDEX(Orcamento!$L$7:$L$306,MATCH(C135,Orcamento!$A$7:$A$306,0))-INDEX(Orcamento!$S$7:$S$306,MATCH(C135,Orcamento!$A$7:$A$306,0))),"Rever sobreposição ou limites",IF(H135="","Falta fundamento","OK")))))))</f>
        <v/>
      </c>
    </row>
    <row r="136" spans="1:9" ht="34.950000000000003" customHeight="1">
      <c r="A136" s="8" t="s">
        <v>1126</v>
      </c>
      <c r="B136" s="7"/>
      <c r="C136" s="7"/>
      <c r="D136" s="8" t="str">
        <f>IF(C136="","",IF(COUNTIF(Orcamento!$A$7:$A$106,C136)&lt;&gt;1,"Rever ID",IF(INDEX(Orcamento!$B$7:$B$106,MATCH(C136,Orcamento!$A$7:$A$106,0))="","Rever artigo sem intervenção",INDEX(Orcamento!$B$7:$B$106,MATCH(C136,Orcamento!$A$7:$A$106,0)))))</f>
        <v/>
      </c>
      <c r="E136" s="12"/>
      <c r="F136" s="12"/>
      <c r="G136" s="7"/>
      <c r="H136" s="7"/>
      <c r="I136" s="35" t="str">
        <f>IF(COUNTA(B136:C136,E136:H136)=0,"",IF(OR(COUNTIFS(Fontes!$A$7:$A$106,B136,Fontes!$B$7:$B$106,"&lt;&gt;")&lt;&gt;1,COUNTIFS(Orcamento!$A$7:$A$306,C136,Orcamento!$B$7:$B$306,"&lt;&gt;")&lt;&gt;1),"Rever fonte ou artigo",IF(OR(G136&lt;&gt;"Confirmada",COUNT(E136:F136)&lt;&gt;2),"Cobertura por apurar",IF(COUNTIFS($B$7:$B$310,B136,$C$7:$C$310,C136)&gt;1,"Rever par fonte/artigo duplicado",IF(INDEX(Orcamento!$T$7:$T$306,MATCH(C136,Orcamento!$A$7:$A$306,0))&lt;&gt;"OK","Rever orçamento associado",IF(OR(E136&lt;0,F136&lt;0,F136&gt;E136,SUMIF($C$7:$C$310,C136,$E$7:$E$310)&gt;INDEX(Orcamento!$K$7:$K$306,MATCH(C136,Orcamento!$A$7:$A$306,0))-INDEX(Orcamento!$L$7:$L$306,MATCH(C136,Orcamento!$A$7:$A$306,0)),SUMIF($C$7:$C$310,C136,$F$7:$F$310)&gt;INDEX(Orcamento!$S$7:$S$306,MATCH(C136,Orcamento!$A$7:$A$306,0)),SUMIF($C$7:$C$310,C136,$E$7:$E$310)-SUMIF($C$7:$C$310,C136,$F$7:$F$310)&gt;INDEX(Orcamento!$K$7:$K$306,MATCH(C136,Orcamento!$A$7:$A$306,0))-INDEX(Orcamento!$L$7:$L$306,MATCH(C136,Orcamento!$A$7:$A$306,0))-INDEX(Orcamento!$S$7:$S$306,MATCH(C136,Orcamento!$A$7:$A$306,0))),"Rever sobreposição ou limites",IF(H136="","Falta fundamento","OK")))))))</f>
        <v/>
      </c>
    </row>
    <row r="137" spans="1:9" ht="34.950000000000003" customHeight="1">
      <c r="A137" s="8" t="s">
        <v>1127</v>
      </c>
      <c r="B137" s="7"/>
      <c r="C137" s="7"/>
      <c r="D137" s="8" t="str">
        <f>IF(C137="","",IF(COUNTIF(Orcamento!$A$7:$A$106,C137)&lt;&gt;1,"Rever ID",IF(INDEX(Orcamento!$B$7:$B$106,MATCH(C137,Orcamento!$A$7:$A$106,0))="","Rever artigo sem intervenção",INDEX(Orcamento!$B$7:$B$106,MATCH(C137,Orcamento!$A$7:$A$106,0)))))</f>
        <v/>
      </c>
      <c r="E137" s="12"/>
      <c r="F137" s="12"/>
      <c r="G137" s="7"/>
      <c r="H137" s="7"/>
      <c r="I137" s="35" t="str">
        <f>IF(COUNTA(B137:C137,E137:H137)=0,"",IF(OR(COUNTIFS(Fontes!$A$7:$A$106,B137,Fontes!$B$7:$B$106,"&lt;&gt;")&lt;&gt;1,COUNTIFS(Orcamento!$A$7:$A$306,C137,Orcamento!$B$7:$B$306,"&lt;&gt;")&lt;&gt;1),"Rever fonte ou artigo",IF(OR(G137&lt;&gt;"Confirmada",COUNT(E137:F137)&lt;&gt;2),"Cobertura por apurar",IF(COUNTIFS($B$7:$B$310,B137,$C$7:$C$310,C137)&gt;1,"Rever par fonte/artigo duplicado",IF(INDEX(Orcamento!$T$7:$T$306,MATCH(C137,Orcamento!$A$7:$A$306,0))&lt;&gt;"OK","Rever orçamento associado",IF(OR(E137&lt;0,F137&lt;0,F137&gt;E137,SUMIF($C$7:$C$310,C137,$E$7:$E$310)&gt;INDEX(Orcamento!$K$7:$K$306,MATCH(C137,Orcamento!$A$7:$A$306,0))-INDEX(Orcamento!$L$7:$L$306,MATCH(C137,Orcamento!$A$7:$A$306,0)),SUMIF($C$7:$C$310,C137,$F$7:$F$310)&gt;INDEX(Orcamento!$S$7:$S$306,MATCH(C137,Orcamento!$A$7:$A$306,0)),SUMIF($C$7:$C$310,C137,$E$7:$E$310)-SUMIF($C$7:$C$310,C137,$F$7:$F$310)&gt;INDEX(Orcamento!$K$7:$K$306,MATCH(C137,Orcamento!$A$7:$A$306,0))-INDEX(Orcamento!$L$7:$L$306,MATCH(C137,Orcamento!$A$7:$A$306,0))-INDEX(Orcamento!$S$7:$S$306,MATCH(C137,Orcamento!$A$7:$A$306,0))),"Rever sobreposição ou limites",IF(H137="","Falta fundamento","OK")))))))</f>
        <v/>
      </c>
    </row>
    <row r="138" spans="1:9" ht="34.950000000000003" customHeight="1">
      <c r="A138" s="8" t="s">
        <v>1128</v>
      </c>
      <c r="B138" s="7"/>
      <c r="C138" s="7"/>
      <c r="D138" s="8" t="str">
        <f>IF(C138="","",IF(COUNTIF(Orcamento!$A$7:$A$106,C138)&lt;&gt;1,"Rever ID",IF(INDEX(Orcamento!$B$7:$B$106,MATCH(C138,Orcamento!$A$7:$A$106,0))="","Rever artigo sem intervenção",INDEX(Orcamento!$B$7:$B$106,MATCH(C138,Orcamento!$A$7:$A$106,0)))))</f>
        <v/>
      </c>
      <c r="E138" s="12"/>
      <c r="F138" s="12"/>
      <c r="G138" s="7"/>
      <c r="H138" s="7"/>
      <c r="I138" s="35" t="str">
        <f>IF(COUNTA(B138:C138,E138:H138)=0,"",IF(OR(COUNTIFS(Fontes!$A$7:$A$106,B138,Fontes!$B$7:$B$106,"&lt;&gt;")&lt;&gt;1,COUNTIFS(Orcamento!$A$7:$A$306,C138,Orcamento!$B$7:$B$306,"&lt;&gt;")&lt;&gt;1),"Rever fonte ou artigo",IF(OR(G138&lt;&gt;"Confirmada",COUNT(E138:F138)&lt;&gt;2),"Cobertura por apurar",IF(COUNTIFS($B$7:$B$310,B138,$C$7:$C$310,C138)&gt;1,"Rever par fonte/artigo duplicado",IF(INDEX(Orcamento!$T$7:$T$306,MATCH(C138,Orcamento!$A$7:$A$306,0))&lt;&gt;"OK","Rever orçamento associado",IF(OR(E138&lt;0,F138&lt;0,F138&gt;E138,SUMIF($C$7:$C$310,C138,$E$7:$E$310)&gt;INDEX(Orcamento!$K$7:$K$306,MATCH(C138,Orcamento!$A$7:$A$306,0))-INDEX(Orcamento!$L$7:$L$306,MATCH(C138,Orcamento!$A$7:$A$306,0)),SUMIF($C$7:$C$310,C138,$F$7:$F$310)&gt;INDEX(Orcamento!$S$7:$S$306,MATCH(C138,Orcamento!$A$7:$A$306,0)),SUMIF($C$7:$C$310,C138,$E$7:$E$310)-SUMIF($C$7:$C$310,C138,$F$7:$F$310)&gt;INDEX(Orcamento!$K$7:$K$306,MATCH(C138,Orcamento!$A$7:$A$306,0))-INDEX(Orcamento!$L$7:$L$306,MATCH(C138,Orcamento!$A$7:$A$306,0))-INDEX(Orcamento!$S$7:$S$306,MATCH(C138,Orcamento!$A$7:$A$306,0))),"Rever sobreposição ou limites",IF(H138="","Falta fundamento","OK")))))))</f>
        <v/>
      </c>
    </row>
    <row r="139" spans="1:9" ht="34.950000000000003" customHeight="1">
      <c r="A139" s="8" t="s">
        <v>1129</v>
      </c>
      <c r="B139" s="7"/>
      <c r="C139" s="7"/>
      <c r="D139" s="8" t="str">
        <f>IF(C139="","",IF(COUNTIF(Orcamento!$A$7:$A$106,C139)&lt;&gt;1,"Rever ID",IF(INDEX(Orcamento!$B$7:$B$106,MATCH(C139,Orcamento!$A$7:$A$106,0))="","Rever artigo sem intervenção",INDEX(Orcamento!$B$7:$B$106,MATCH(C139,Orcamento!$A$7:$A$106,0)))))</f>
        <v/>
      </c>
      <c r="E139" s="12"/>
      <c r="F139" s="12"/>
      <c r="G139" s="7"/>
      <c r="H139" s="7"/>
      <c r="I139" s="35" t="str">
        <f>IF(COUNTA(B139:C139,E139:H139)=0,"",IF(OR(COUNTIFS(Fontes!$A$7:$A$106,B139,Fontes!$B$7:$B$106,"&lt;&gt;")&lt;&gt;1,COUNTIFS(Orcamento!$A$7:$A$306,C139,Orcamento!$B$7:$B$306,"&lt;&gt;")&lt;&gt;1),"Rever fonte ou artigo",IF(OR(G139&lt;&gt;"Confirmada",COUNT(E139:F139)&lt;&gt;2),"Cobertura por apurar",IF(COUNTIFS($B$7:$B$310,B139,$C$7:$C$310,C139)&gt;1,"Rever par fonte/artigo duplicado",IF(INDEX(Orcamento!$T$7:$T$306,MATCH(C139,Orcamento!$A$7:$A$306,0))&lt;&gt;"OK","Rever orçamento associado",IF(OR(E139&lt;0,F139&lt;0,F139&gt;E139,SUMIF($C$7:$C$310,C139,$E$7:$E$310)&gt;INDEX(Orcamento!$K$7:$K$306,MATCH(C139,Orcamento!$A$7:$A$306,0))-INDEX(Orcamento!$L$7:$L$306,MATCH(C139,Orcamento!$A$7:$A$306,0)),SUMIF($C$7:$C$310,C139,$F$7:$F$310)&gt;INDEX(Orcamento!$S$7:$S$306,MATCH(C139,Orcamento!$A$7:$A$306,0)),SUMIF($C$7:$C$310,C139,$E$7:$E$310)-SUMIF($C$7:$C$310,C139,$F$7:$F$310)&gt;INDEX(Orcamento!$K$7:$K$306,MATCH(C139,Orcamento!$A$7:$A$306,0))-INDEX(Orcamento!$L$7:$L$306,MATCH(C139,Orcamento!$A$7:$A$306,0))-INDEX(Orcamento!$S$7:$S$306,MATCH(C139,Orcamento!$A$7:$A$306,0))),"Rever sobreposição ou limites",IF(H139="","Falta fundamento","OK")))))))</f>
        <v/>
      </c>
    </row>
    <row r="140" spans="1:9" ht="34.950000000000003" customHeight="1">
      <c r="A140" s="8" t="s">
        <v>1130</v>
      </c>
      <c r="B140" s="7"/>
      <c r="C140" s="7"/>
      <c r="D140" s="8" t="str">
        <f>IF(C140="","",IF(COUNTIF(Orcamento!$A$7:$A$106,C140)&lt;&gt;1,"Rever ID",IF(INDEX(Orcamento!$B$7:$B$106,MATCH(C140,Orcamento!$A$7:$A$106,0))="","Rever artigo sem intervenção",INDEX(Orcamento!$B$7:$B$106,MATCH(C140,Orcamento!$A$7:$A$106,0)))))</f>
        <v/>
      </c>
      <c r="E140" s="12"/>
      <c r="F140" s="12"/>
      <c r="G140" s="7"/>
      <c r="H140" s="7"/>
      <c r="I140" s="35" t="str">
        <f>IF(COUNTA(B140:C140,E140:H140)=0,"",IF(OR(COUNTIFS(Fontes!$A$7:$A$106,B140,Fontes!$B$7:$B$106,"&lt;&gt;")&lt;&gt;1,COUNTIFS(Orcamento!$A$7:$A$306,C140,Orcamento!$B$7:$B$306,"&lt;&gt;")&lt;&gt;1),"Rever fonte ou artigo",IF(OR(G140&lt;&gt;"Confirmada",COUNT(E140:F140)&lt;&gt;2),"Cobertura por apurar",IF(COUNTIFS($B$7:$B$310,B140,$C$7:$C$310,C140)&gt;1,"Rever par fonte/artigo duplicado",IF(INDEX(Orcamento!$T$7:$T$306,MATCH(C140,Orcamento!$A$7:$A$306,0))&lt;&gt;"OK","Rever orçamento associado",IF(OR(E140&lt;0,F140&lt;0,F140&gt;E140,SUMIF($C$7:$C$310,C140,$E$7:$E$310)&gt;INDEX(Orcamento!$K$7:$K$306,MATCH(C140,Orcamento!$A$7:$A$306,0))-INDEX(Orcamento!$L$7:$L$306,MATCH(C140,Orcamento!$A$7:$A$306,0)),SUMIF($C$7:$C$310,C140,$F$7:$F$310)&gt;INDEX(Orcamento!$S$7:$S$306,MATCH(C140,Orcamento!$A$7:$A$306,0)),SUMIF($C$7:$C$310,C140,$E$7:$E$310)-SUMIF($C$7:$C$310,C140,$F$7:$F$310)&gt;INDEX(Orcamento!$K$7:$K$306,MATCH(C140,Orcamento!$A$7:$A$306,0))-INDEX(Orcamento!$L$7:$L$306,MATCH(C140,Orcamento!$A$7:$A$306,0))-INDEX(Orcamento!$S$7:$S$306,MATCH(C140,Orcamento!$A$7:$A$306,0))),"Rever sobreposição ou limites",IF(H140="","Falta fundamento","OK")))))))</f>
        <v/>
      </c>
    </row>
    <row r="141" spans="1:9" ht="34.950000000000003" customHeight="1">
      <c r="A141" s="8" t="s">
        <v>1131</v>
      </c>
      <c r="B141" s="7"/>
      <c r="C141" s="7"/>
      <c r="D141" s="8" t="str">
        <f>IF(C141="","",IF(COUNTIF(Orcamento!$A$7:$A$106,C141)&lt;&gt;1,"Rever ID",IF(INDEX(Orcamento!$B$7:$B$106,MATCH(C141,Orcamento!$A$7:$A$106,0))="","Rever artigo sem intervenção",INDEX(Orcamento!$B$7:$B$106,MATCH(C141,Orcamento!$A$7:$A$106,0)))))</f>
        <v/>
      </c>
      <c r="E141" s="12"/>
      <c r="F141" s="12"/>
      <c r="G141" s="7"/>
      <c r="H141" s="7"/>
      <c r="I141" s="35" t="str">
        <f>IF(COUNTA(B141:C141,E141:H141)=0,"",IF(OR(COUNTIFS(Fontes!$A$7:$A$106,B141,Fontes!$B$7:$B$106,"&lt;&gt;")&lt;&gt;1,COUNTIFS(Orcamento!$A$7:$A$306,C141,Orcamento!$B$7:$B$306,"&lt;&gt;")&lt;&gt;1),"Rever fonte ou artigo",IF(OR(G141&lt;&gt;"Confirmada",COUNT(E141:F141)&lt;&gt;2),"Cobertura por apurar",IF(COUNTIFS($B$7:$B$310,B141,$C$7:$C$310,C141)&gt;1,"Rever par fonte/artigo duplicado",IF(INDEX(Orcamento!$T$7:$T$306,MATCH(C141,Orcamento!$A$7:$A$306,0))&lt;&gt;"OK","Rever orçamento associado",IF(OR(E141&lt;0,F141&lt;0,F141&gt;E141,SUMIF($C$7:$C$310,C141,$E$7:$E$310)&gt;INDEX(Orcamento!$K$7:$K$306,MATCH(C141,Orcamento!$A$7:$A$306,0))-INDEX(Orcamento!$L$7:$L$306,MATCH(C141,Orcamento!$A$7:$A$306,0)),SUMIF($C$7:$C$310,C141,$F$7:$F$310)&gt;INDEX(Orcamento!$S$7:$S$306,MATCH(C141,Orcamento!$A$7:$A$306,0)),SUMIF($C$7:$C$310,C141,$E$7:$E$310)-SUMIF($C$7:$C$310,C141,$F$7:$F$310)&gt;INDEX(Orcamento!$K$7:$K$306,MATCH(C141,Orcamento!$A$7:$A$306,0))-INDEX(Orcamento!$L$7:$L$306,MATCH(C141,Orcamento!$A$7:$A$306,0))-INDEX(Orcamento!$S$7:$S$306,MATCH(C141,Orcamento!$A$7:$A$306,0))),"Rever sobreposição ou limites",IF(H141="","Falta fundamento","OK")))))))</f>
        <v/>
      </c>
    </row>
    <row r="142" spans="1:9" ht="34.950000000000003" customHeight="1">
      <c r="A142" s="8" t="s">
        <v>1132</v>
      </c>
      <c r="B142" s="7"/>
      <c r="C142" s="7"/>
      <c r="D142" s="8" t="str">
        <f>IF(C142="","",IF(COUNTIF(Orcamento!$A$7:$A$106,C142)&lt;&gt;1,"Rever ID",IF(INDEX(Orcamento!$B$7:$B$106,MATCH(C142,Orcamento!$A$7:$A$106,0))="","Rever artigo sem intervenção",INDEX(Orcamento!$B$7:$B$106,MATCH(C142,Orcamento!$A$7:$A$106,0)))))</f>
        <v/>
      </c>
      <c r="E142" s="12"/>
      <c r="F142" s="12"/>
      <c r="G142" s="7"/>
      <c r="H142" s="7"/>
      <c r="I142" s="35" t="str">
        <f>IF(COUNTA(B142:C142,E142:H142)=0,"",IF(OR(COUNTIFS(Fontes!$A$7:$A$106,B142,Fontes!$B$7:$B$106,"&lt;&gt;")&lt;&gt;1,COUNTIFS(Orcamento!$A$7:$A$306,C142,Orcamento!$B$7:$B$306,"&lt;&gt;")&lt;&gt;1),"Rever fonte ou artigo",IF(OR(G142&lt;&gt;"Confirmada",COUNT(E142:F142)&lt;&gt;2),"Cobertura por apurar",IF(COUNTIFS($B$7:$B$310,B142,$C$7:$C$310,C142)&gt;1,"Rever par fonte/artigo duplicado",IF(INDEX(Orcamento!$T$7:$T$306,MATCH(C142,Orcamento!$A$7:$A$306,0))&lt;&gt;"OK","Rever orçamento associado",IF(OR(E142&lt;0,F142&lt;0,F142&gt;E142,SUMIF($C$7:$C$310,C142,$E$7:$E$310)&gt;INDEX(Orcamento!$K$7:$K$306,MATCH(C142,Orcamento!$A$7:$A$306,0))-INDEX(Orcamento!$L$7:$L$306,MATCH(C142,Orcamento!$A$7:$A$306,0)),SUMIF($C$7:$C$310,C142,$F$7:$F$310)&gt;INDEX(Orcamento!$S$7:$S$306,MATCH(C142,Orcamento!$A$7:$A$306,0)),SUMIF($C$7:$C$310,C142,$E$7:$E$310)-SUMIF($C$7:$C$310,C142,$F$7:$F$310)&gt;INDEX(Orcamento!$K$7:$K$306,MATCH(C142,Orcamento!$A$7:$A$306,0))-INDEX(Orcamento!$L$7:$L$306,MATCH(C142,Orcamento!$A$7:$A$306,0))-INDEX(Orcamento!$S$7:$S$306,MATCH(C142,Orcamento!$A$7:$A$306,0))),"Rever sobreposição ou limites",IF(H142="","Falta fundamento","OK")))))))</f>
        <v/>
      </c>
    </row>
    <row r="143" spans="1:9" ht="34.950000000000003" customHeight="1">
      <c r="A143" s="8" t="s">
        <v>1133</v>
      </c>
      <c r="B143" s="7"/>
      <c r="C143" s="7"/>
      <c r="D143" s="8" t="str">
        <f>IF(C143="","",IF(COUNTIF(Orcamento!$A$7:$A$106,C143)&lt;&gt;1,"Rever ID",IF(INDEX(Orcamento!$B$7:$B$106,MATCH(C143,Orcamento!$A$7:$A$106,0))="","Rever artigo sem intervenção",INDEX(Orcamento!$B$7:$B$106,MATCH(C143,Orcamento!$A$7:$A$106,0)))))</f>
        <v/>
      </c>
      <c r="E143" s="12"/>
      <c r="F143" s="12"/>
      <c r="G143" s="7"/>
      <c r="H143" s="7"/>
      <c r="I143" s="35" t="str">
        <f>IF(COUNTA(B143:C143,E143:H143)=0,"",IF(OR(COUNTIFS(Fontes!$A$7:$A$106,B143,Fontes!$B$7:$B$106,"&lt;&gt;")&lt;&gt;1,COUNTIFS(Orcamento!$A$7:$A$306,C143,Orcamento!$B$7:$B$306,"&lt;&gt;")&lt;&gt;1),"Rever fonte ou artigo",IF(OR(G143&lt;&gt;"Confirmada",COUNT(E143:F143)&lt;&gt;2),"Cobertura por apurar",IF(COUNTIFS($B$7:$B$310,B143,$C$7:$C$310,C143)&gt;1,"Rever par fonte/artigo duplicado",IF(INDEX(Orcamento!$T$7:$T$306,MATCH(C143,Orcamento!$A$7:$A$306,0))&lt;&gt;"OK","Rever orçamento associado",IF(OR(E143&lt;0,F143&lt;0,F143&gt;E143,SUMIF($C$7:$C$310,C143,$E$7:$E$310)&gt;INDEX(Orcamento!$K$7:$K$306,MATCH(C143,Orcamento!$A$7:$A$306,0))-INDEX(Orcamento!$L$7:$L$306,MATCH(C143,Orcamento!$A$7:$A$306,0)),SUMIF($C$7:$C$310,C143,$F$7:$F$310)&gt;INDEX(Orcamento!$S$7:$S$306,MATCH(C143,Orcamento!$A$7:$A$306,0)),SUMIF($C$7:$C$310,C143,$E$7:$E$310)-SUMIF($C$7:$C$310,C143,$F$7:$F$310)&gt;INDEX(Orcamento!$K$7:$K$306,MATCH(C143,Orcamento!$A$7:$A$306,0))-INDEX(Orcamento!$L$7:$L$306,MATCH(C143,Orcamento!$A$7:$A$306,0))-INDEX(Orcamento!$S$7:$S$306,MATCH(C143,Orcamento!$A$7:$A$306,0))),"Rever sobreposição ou limites",IF(H143="","Falta fundamento","OK")))))))</f>
        <v/>
      </c>
    </row>
    <row r="144" spans="1:9" ht="34.950000000000003" customHeight="1">
      <c r="A144" s="8" t="s">
        <v>1134</v>
      </c>
      <c r="B144" s="7"/>
      <c r="C144" s="7"/>
      <c r="D144" s="8" t="str">
        <f>IF(C144="","",IF(COUNTIF(Orcamento!$A$7:$A$106,C144)&lt;&gt;1,"Rever ID",IF(INDEX(Orcamento!$B$7:$B$106,MATCH(C144,Orcamento!$A$7:$A$106,0))="","Rever artigo sem intervenção",INDEX(Orcamento!$B$7:$B$106,MATCH(C144,Orcamento!$A$7:$A$106,0)))))</f>
        <v/>
      </c>
      <c r="E144" s="12"/>
      <c r="F144" s="12"/>
      <c r="G144" s="7"/>
      <c r="H144" s="7"/>
      <c r="I144" s="35" t="str">
        <f>IF(COUNTA(B144:C144,E144:H144)=0,"",IF(OR(COUNTIFS(Fontes!$A$7:$A$106,B144,Fontes!$B$7:$B$106,"&lt;&gt;")&lt;&gt;1,COUNTIFS(Orcamento!$A$7:$A$306,C144,Orcamento!$B$7:$B$306,"&lt;&gt;")&lt;&gt;1),"Rever fonte ou artigo",IF(OR(G144&lt;&gt;"Confirmada",COUNT(E144:F144)&lt;&gt;2),"Cobertura por apurar",IF(COUNTIFS($B$7:$B$310,B144,$C$7:$C$310,C144)&gt;1,"Rever par fonte/artigo duplicado",IF(INDEX(Orcamento!$T$7:$T$306,MATCH(C144,Orcamento!$A$7:$A$306,0))&lt;&gt;"OK","Rever orçamento associado",IF(OR(E144&lt;0,F144&lt;0,F144&gt;E144,SUMIF($C$7:$C$310,C144,$E$7:$E$310)&gt;INDEX(Orcamento!$K$7:$K$306,MATCH(C144,Orcamento!$A$7:$A$306,0))-INDEX(Orcamento!$L$7:$L$306,MATCH(C144,Orcamento!$A$7:$A$306,0)),SUMIF($C$7:$C$310,C144,$F$7:$F$310)&gt;INDEX(Orcamento!$S$7:$S$306,MATCH(C144,Orcamento!$A$7:$A$306,0)),SUMIF($C$7:$C$310,C144,$E$7:$E$310)-SUMIF($C$7:$C$310,C144,$F$7:$F$310)&gt;INDEX(Orcamento!$K$7:$K$306,MATCH(C144,Orcamento!$A$7:$A$306,0))-INDEX(Orcamento!$L$7:$L$306,MATCH(C144,Orcamento!$A$7:$A$306,0))-INDEX(Orcamento!$S$7:$S$306,MATCH(C144,Orcamento!$A$7:$A$306,0))),"Rever sobreposição ou limites",IF(H144="","Falta fundamento","OK")))))))</f>
        <v/>
      </c>
    </row>
    <row r="145" spans="1:9" ht="34.950000000000003" customHeight="1">
      <c r="A145" s="8" t="s">
        <v>1135</v>
      </c>
      <c r="B145" s="7"/>
      <c r="C145" s="7"/>
      <c r="D145" s="8" t="str">
        <f>IF(C145="","",IF(COUNTIF(Orcamento!$A$7:$A$106,C145)&lt;&gt;1,"Rever ID",IF(INDEX(Orcamento!$B$7:$B$106,MATCH(C145,Orcamento!$A$7:$A$106,0))="","Rever artigo sem intervenção",INDEX(Orcamento!$B$7:$B$106,MATCH(C145,Orcamento!$A$7:$A$106,0)))))</f>
        <v/>
      </c>
      <c r="E145" s="12"/>
      <c r="F145" s="12"/>
      <c r="G145" s="7"/>
      <c r="H145" s="7"/>
      <c r="I145" s="35" t="str">
        <f>IF(COUNTA(B145:C145,E145:H145)=0,"",IF(OR(COUNTIFS(Fontes!$A$7:$A$106,B145,Fontes!$B$7:$B$106,"&lt;&gt;")&lt;&gt;1,COUNTIFS(Orcamento!$A$7:$A$306,C145,Orcamento!$B$7:$B$306,"&lt;&gt;")&lt;&gt;1),"Rever fonte ou artigo",IF(OR(G145&lt;&gt;"Confirmada",COUNT(E145:F145)&lt;&gt;2),"Cobertura por apurar",IF(COUNTIFS($B$7:$B$310,B145,$C$7:$C$310,C145)&gt;1,"Rever par fonte/artigo duplicado",IF(INDEX(Orcamento!$T$7:$T$306,MATCH(C145,Orcamento!$A$7:$A$306,0))&lt;&gt;"OK","Rever orçamento associado",IF(OR(E145&lt;0,F145&lt;0,F145&gt;E145,SUMIF($C$7:$C$310,C145,$E$7:$E$310)&gt;INDEX(Orcamento!$K$7:$K$306,MATCH(C145,Orcamento!$A$7:$A$306,0))-INDEX(Orcamento!$L$7:$L$306,MATCH(C145,Orcamento!$A$7:$A$306,0)),SUMIF($C$7:$C$310,C145,$F$7:$F$310)&gt;INDEX(Orcamento!$S$7:$S$306,MATCH(C145,Orcamento!$A$7:$A$306,0)),SUMIF($C$7:$C$310,C145,$E$7:$E$310)-SUMIF($C$7:$C$310,C145,$F$7:$F$310)&gt;INDEX(Orcamento!$K$7:$K$306,MATCH(C145,Orcamento!$A$7:$A$306,0))-INDEX(Orcamento!$L$7:$L$306,MATCH(C145,Orcamento!$A$7:$A$306,0))-INDEX(Orcamento!$S$7:$S$306,MATCH(C145,Orcamento!$A$7:$A$306,0))),"Rever sobreposição ou limites",IF(H145="","Falta fundamento","OK")))))))</f>
        <v/>
      </c>
    </row>
    <row r="146" spans="1:9" ht="34.950000000000003" customHeight="1">
      <c r="A146" s="8" t="s">
        <v>1136</v>
      </c>
      <c r="B146" s="7"/>
      <c r="C146" s="7"/>
      <c r="D146" s="8" t="str">
        <f>IF(C146="","",IF(COUNTIF(Orcamento!$A$7:$A$106,C146)&lt;&gt;1,"Rever ID",IF(INDEX(Orcamento!$B$7:$B$106,MATCH(C146,Orcamento!$A$7:$A$106,0))="","Rever artigo sem intervenção",INDEX(Orcamento!$B$7:$B$106,MATCH(C146,Orcamento!$A$7:$A$106,0)))))</f>
        <v/>
      </c>
      <c r="E146" s="12"/>
      <c r="F146" s="12"/>
      <c r="G146" s="7"/>
      <c r="H146" s="7"/>
      <c r="I146" s="35" t="str">
        <f>IF(COUNTA(B146:C146,E146:H146)=0,"",IF(OR(COUNTIFS(Fontes!$A$7:$A$106,B146,Fontes!$B$7:$B$106,"&lt;&gt;")&lt;&gt;1,COUNTIFS(Orcamento!$A$7:$A$306,C146,Orcamento!$B$7:$B$306,"&lt;&gt;")&lt;&gt;1),"Rever fonte ou artigo",IF(OR(G146&lt;&gt;"Confirmada",COUNT(E146:F146)&lt;&gt;2),"Cobertura por apurar",IF(COUNTIFS($B$7:$B$310,B146,$C$7:$C$310,C146)&gt;1,"Rever par fonte/artigo duplicado",IF(INDEX(Orcamento!$T$7:$T$306,MATCH(C146,Orcamento!$A$7:$A$306,0))&lt;&gt;"OK","Rever orçamento associado",IF(OR(E146&lt;0,F146&lt;0,F146&gt;E146,SUMIF($C$7:$C$310,C146,$E$7:$E$310)&gt;INDEX(Orcamento!$K$7:$K$306,MATCH(C146,Orcamento!$A$7:$A$306,0))-INDEX(Orcamento!$L$7:$L$306,MATCH(C146,Orcamento!$A$7:$A$306,0)),SUMIF($C$7:$C$310,C146,$F$7:$F$310)&gt;INDEX(Orcamento!$S$7:$S$306,MATCH(C146,Orcamento!$A$7:$A$306,0)),SUMIF($C$7:$C$310,C146,$E$7:$E$310)-SUMIF($C$7:$C$310,C146,$F$7:$F$310)&gt;INDEX(Orcamento!$K$7:$K$306,MATCH(C146,Orcamento!$A$7:$A$306,0))-INDEX(Orcamento!$L$7:$L$306,MATCH(C146,Orcamento!$A$7:$A$306,0))-INDEX(Orcamento!$S$7:$S$306,MATCH(C146,Orcamento!$A$7:$A$306,0))),"Rever sobreposição ou limites",IF(H146="","Falta fundamento","OK")))))))</f>
        <v/>
      </c>
    </row>
    <row r="147" spans="1:9" ht="34.950000000000003" customHeight="1">
      <c r="A147" s="8" t="s">
        <v>1137</v>
      </c>
      <c r="B147" s="7"/>
      <c r="C147" s="7"/>
      <c r="D147" s="8" t="str">
        <f>IF(C147="","",IF(COUNTIF(Orcamento!$A$7:$A$106,C147)&lt;&gt;1,"Rever ID",IF(INDEX(Orcamento!$B$7:$B$106,MATCH(C147,Orcamento!$A$7:$A$106,0))="","Rever artigo sem intervenção",INDEX(Orcamento!$B$7:$B$106,MATCH(C147,Orcamento!$A$7:$A$106,0)))))</f>
        <v/>
      </c>
      <c r="E147" s="12"/>
      <c r="F147" s="12"/>
      <c r="G147" s="7"/>
      <c r="H147" s="7"/>
      <c r="I147" s="35" t="str">
        <f>IF(COUNTA(B147:C147,E147:H147)=0,"",IF(OR(COUNTIFS(Fontes!$A$7:$A$106,B147,Fontes!$B$7:$B$106,"&lt;&gt;")&lt;&gt;1,COUNTIFS(Orcamento!$A$7:$A$306,C147,Orcamento!$B$7:$B$306,"&lt;&gt;")&lt;&gt;1),"Rever fonte ou artigo",IF(OR(G147&lt;&gt;"Confirmada",COUNT(E147:F147)&lt;&gt;2),"Cobertura por apurar",IF(COUNTIFS($B$7:$B$310,B147,$C$7:$C$310,C147)&gt;1,"Rever par fonte/artigo duplicado",IF(INDEX(Orcamento!$T$7:$T$306,MATCH(C147,Orcamento!$A$7:$A$306,0))&lt;&gt;"OK","Rever orçamento associado",IF(OR(E147&lt;0,F147&lt;0,F147&gt;E147,SUMIF($C$7:$C$310,C147,$E$7:$E$310)&gt;INDEX(Orcamento!$K$7:$K$306,MATCH(C147,Orcamento!$A$7:$A$306,0))-INDEX(Orcamento!$L$7:$L$306,MATCH(C147,Orcamento!$A$7:$A$306,0)),SUMIF($C$7:$C$310,C147,$F$7:$F$310)&gt;INDEX(Orcamento!$S$7:$S$306,MATCH(C147,Orcamento!$A$7:$A$306,0)),SUMIF($C$7:$C$310,C147,$E$7:$E$310)-SUMIF($C$7:$C$310,C147,$F$7:$F$310)&gt;INDEX(Orcamento!$K$7:$K$306,MATCH(C147,Orcamento!$A$7:$A$306,0))-INDEX(Orcamento!$L$7:$L$306,MATCH(C147,Orcamento!$A$7:$A$306,0))-INDEX(Orcamento!$S$7:$S$306,MATCH(C147,Orcamento!$A$7:$A$306,0))),"Rever sobreposição ou limites",IF(H147="","Falta fundamento","OK")))))))</f>
        <v/>
      </c>
    </row>
    <row r="148" spans="1:9" ht="34.950000000000003" customHeight="1">
      <c r="A148" s="8" t="s">
        <v>1138</v>
      </c>
      <c r="B148" s="7"/>
      <c r="C148" s="7"/>
      <c r="D148" s="8" t="str">
        <f>IF(C148="","",IF(COUNTIF(Orcamento!$A$7:$A$106,C148)&lt;&gt;1,"Rever ID",IF(INDEX(Orcamento!$B$7:$B$106,MATCH(C148,Orcamento!$A$7:$A$106,0))="","Rever artigo sem intervenção",INDEX(Orcamento!$B$7:$B$106,MATCH(C148,Orcamento!$A$7:$A$106,0)))))</f>
        <v/>
      </c>
      <c r="E148" s="12"/>
      <c r="F148" s="12"/>
      <c r="G148" s="7"/>
      <c r="H148" s="7"/>
      <c r="I148" s="35" t="str">
        <f>IF(COUNTA(B148:C148,E148:H148)=0,"",IF(OR(COUNTIFS(Fontes!$A$7:$A$106,B148,Fontes!$B$7:$B$106,"&lt;&gt;")&lt;&gt;1,COUNTIFS(Orcamento!$A$7:$A$306,C148,Orcamento!$B$7:$B$306,"&lt;&gt;")&lt;&gt;1),"Rever fonte ou artigo",IF(OR(G148&lt;&gt;"Confirmada",COUNT(E148:F148)&lt;&gt;2),"Cobertura por apurar",IF(COUNTIFS($B$7:$B$310,B148,$C$7:$C$310,C148)&gt;1,"Rever par fonte/artigo duplicado",IF(INDEX(Orcamento!$T$7:$T$306,MATCH(C148,Orcamento!$A$7:$A$306,0))&lt;&gt;"OK","Rever orçamento associado",IF(OR(E148&lt;0,F148&lt;0,F148&gt;E148,SUMIF($C$7:$C$310,C148,$E$7:$E$310)&gt;INDEX(Orcamento!$K$7:$K$306,MATCH(C148,Orcamento!$A$7:$A$306,0))-INDEX(Orcamento!$L$7:$L$306,MATCH(C148,Orcamento!$A$7:$A$306,0)),SUMIF($C$7:$C$310,C148,$F$7:$F$310)&gt;INDEX(Orcamento!$S$7:$S$306,MATCH(C148,Orcamento!$A$7:$A$306,0)),SUMIF($C$7:$C$310,C148,$E$7:$E$310)-SUMIF($C$7:$C$310,C148,$F$7:$F$310)&gt;INDEX(Orcamento!$K$7:$K$306,MATCH(C148,Orcamento!$A$7:$A$306,0))-INDEX(Orcamento!$L$7:$L$306,MATCH(C148,Orcamento!$A$7:$A$306,0))-INDEX(Orcamento!$S$7:$S$306,MATCH(C148,Orcamento!$A$7:$A$306,0))),"Rever sobreposição ou limites",IF(H148="","Falta fundamento","OK")))))))</f>
        <v/>
      </c>
    </row>
    <row r="149" spans="1:9" ht="34.950000000000003" customHeight="1">
      <c r="A149" s="8" t="s">
        <v>1139</v>
      </c>
      <c r="B149" s="7"/>
      <c r="C149" s="7"/>
      <c r="D149" s="8" t="str">
        <f>IF(C149="","",IF(COUNTIF(Orcamento!$A$7:$A$106,C149)&lt;&gt;1,"Rever ID",IF(INDEX(Orcamento!$B$7:$B$106,MATCH(C149,Orcamento!$A$7:$A$106,0))="","Rever artigo sem intervenção",INDEX(Orcamento!$B$7:$B$106,MATCH(C149,Orcamento!$A$7:$A$106,0)))))</f>
        <v/>
      </c>
      <c r="E149" s="12"/>
      <c r="F149" s="12"/>
      <c r="G149" s="7"/>
      <c r="H149" s="7"/>
      <c r="I149" s="35" t="str">
        <f>IF(COUNTA(B149:C149,E149:H149)=0,"",IF(OR(COUNTIFS(Fontes!$A$7:$A$106,B149,Fontes!$B$7:$B$106,"&lt;&gt;")&lt;&gt;1,COUNTIFS(Orcamento!$A$7:$A$306,C149,Orcamento!$B$7:$B$306,"&lt;&gt;")&lt;&gt;1),"Rever fonte ou artigo",IF(OR(G149&lt;&gt;"Confirmada",COUNT(E149:F149)&lt;&gt;2),"Cobertura por apurar",IF(COUNTIFS($B$7:$B$310,B149,$C$7:$C$310,C149)&gt;1,"Rever par fonte/artigo duplicado",IF(INDEX(Orcamento!$T$7:$T$306,MATCH(C149,Orcamento!$A$7:$A$306,0))&lt;&gt;"OK","Rever orçamento associado",IF(OR(E149&lt;0,F149&lt;0,F149&gt;E149,SUMIF($C$7:$C$310,C149,$E$7:$E$310)&gt;INDEX(Orcamento!$K$7:$K$306,MATCH(C149,Orcamento!$A$7:$A$306,0))-INDEX(Orcamento!$L$7:$L$306,MATCH(C149,Orcamento!$A$7:$A$306,0)),SUMIF($C$7:$C$310,C149,$F$7:$F$310)&gt;INDEX(Orcamento!$S$7:$S$306,MATCH(C149,Orcamento!$A$7:$A$306,0)),SUMIF($C$7:$C$310,C149,$E$7:$E$310)-SUMIF($C$7:$C$310,C149,$F$7:$F$310)&gt;INDEX(Orcamento!$K$7:$K$306,MATCH(C149,Orcamento!$A$7:$A$306,0))-INDEX(Orcamento!$L$7:$L$306,MATCH(C149,Orcamento!$A$7:$A$306,0))-INDEX(Orcamento!$S$7:$S$306,MATCH(C149,Orcamento!$A$7:$A$306,0))),"Rever sobreposição ou limites",IF(H149="","Falta fundamento","OK")))))))</f>
        <v/>
      </c>
    </row>
    <row r="150" spans="1:9" ht="34.950000000000003" customHeight="1">
      <c r="A150" s="8" t="s">
        <v>1140</v>
      </c>
      <c r="B150" s="7"/>
      <c r="C150" s="7"/>
      <c r="D150" s="8" t="str">
        <f>IF(C150="","",IF(COUNTIF(Orcamento!$A$7:$A$106,C150)&lt;&gt;1,"Rever ID",IF(INDEX(Orcamento!$B$7:$B$106,MATCH(C150,Orcamento!$A$7:$A$106,0))="","Rever artigo sem intervenção",INDEX(Orcamento!$B$7:$B$106,MATCH(C150,Orcamento!$A$7:$A$106,0)))))</f>
        <v/>
      </c>
      <c r="E150" s="12"/>
      <c r="F150" s="12"/>
      <c r="G150" s="7"/>
      <c r="H150" s="7"/>
      <c r="I150" s="35" t="str">
        <f>IF(COUNTA(B150:C150,E150:H150)=0,"",IF(OR(COUNTIFS(Fontes!$A$7:$A$106,B150,Fontes!$B$7:$B$106,"&lt;&gt;")&lt;&gt;1,COUNTIFS(Orcamento!$A$7:$A$306,C150,Orcamento!$B$7:$B$306,"&lt;&gt;")&lt;&gt;1),"Rever fonte ou artigo",IF(OR(G150&lt;&gt;"Confirmada",COUNT(E150:F150)&lt;&gt;2),"Cobertura por apurar",IF(COUNTIFS($B$7:$B$310,B150,$C$7:$C$310,C150)&gt;1,"Rever par fonte/artigo duplicado",IF(INDEX(Orcamento!$T$7:$T$306,MATCH(C150,Orcamento!$A$7:$A$306,0))&lt;&gt;"OK","Rever orçamento associado",IF(OR(E150&lt;0,F150&lt;0,F150&gt;E150,SUMIF($C$7:$C$310,C150,$E$7:$E$310)&gt;INDEX(Orcamento!$K$7:$K$306,MATCH(C150,Orcamento!$A$7:$A$306,0))-INDEX(Orcamento!$L$7:$L$306,MATCH(C150,Orcamento!$A$7:$A$306,0)),SUMIF($C$7:$C$310,C150,$F$7:$F$310)&gt;INDEX(Orcamento!$S$7:$S$306,MATCH(C150,Orcamento!$A$7:$A$306,0)),SUMIF($C$7:$C$310,C150,$E$7:$E$310)-SUMIF($C$7:$C$310,C150,$F$7:$F$310)&gt;INDEX(Orcamento!$K$7:$K$306,MATCH(C150,Orcamento!$A$7:$A$306,0))-INDEX(Orcamento!$L$7:$L$306,MATCH(C150,Orcamento!$A$7:$A$306,0))-INDEX(Orcamento!$S$7:$S$306,MATCH(C150,Orcamento!$A$7:$A$306,0))),"Rever sobreposição ou limites",IF(H150="","Falta fundamento","OK")))))))</f>
        <v/>
      </c>
    </row>
    <row r="151" spans="1:9" ht="34.950000000000003" customHeight="1">
      <c r="A151" s="8" t="s">
        <v>1141</v>
      </c>
      <c r="B151" s="7"/>
      <c r="C151" s="7"/>
      <c r="D151" s="8" t="str">
        <f>IF(C151="","",IF(COUNTIF(Orcamento!$A$7:$A$106,C151)&lt;&gt;1,"Rever ID",IF(INDEX(Orcamento!$B$7:$B$106,MATCH(C151,Orcamento!$A$7:$A$106,0))="","Rever artigo sem intervenção",INDEX(Orcamento!$B$7:$B$106,MATCH(C151,Orcamento!$A$7:$A$106,0)))))</f>
        <v/>
      </c>
      <c r="E151" s="12"/>
      <c r="F151" s="12"/>
      <c r="G151" s="7"/>
      <c r="H151" s="7"/>
      <c r="I151" s="35" t="str">
        <f>IF(COUNTA(B151:C151,E151:H151)=0,"",IF(OR(COUNTIFS(Fontes!$A$7:$A$106,B151,Fontes!$B$7:$B$106,"&lt;&gt;")&lt;&gt;1,COUNTIFS(Orcamento!$A$7:$A$306,C151,Orcamento!$B$7:$B$306,"&lt;&gt;")&lt;&gt;1),"Rever fonte ou artigo",IF(OR(G151&lt;&gt;"Confirmada",COUNT(E151:F151)&lt;&gt;2),"Cobertura por apurar",IF(COUNTIFS($B$7:$B$310,B151,$C$7:$C$310,C151)&gt;1,"Rever par fonte/artigo duplicado",IF(INDEX(Orcamento!$T$7:$T$306,MATCH(C151,Orcamento!$A$7:$A$306,0))&lt;&gt;"OK","Rever orçamento associado",IF(OR(E151&lt;0,F151&lt;0,F151&gt;E151,SUMIF($C$7:$C$310,C151,$E$7:$E$310)&gt;INDEX(Orcamento!$K$7:$K$306,MATCH(C151,Orcamento!$A$7:$A$306,0))-INDEX(Orcamento!$L$7:$L$306,MATCH(C151,Orcamento!$A$7:$A$306,0)),SUMIF($C$7:$C$310,C151,$F$7:$F$310)&gt;INDEX(Orcamento!$S$7:$S$306,MATCH(C151,Orcamento!$A$7:$A$306,0)),SUMIF($C$7:$C$310,C151,$E$7:$E$310)-SUMIF($C$7:$C$310,C151,$F$7:$F$310)&gt;INDEX(Orcamento!$K$7:$K$306,MATCH(C151,Orcamento!$A$7:$A$306,0))-INDEX(Orcamento!$L$7:$L$306,MATCH(C151,Orcamento!$A$7:$A$306,0))-INDEX(Orcamento!$S$7:$S$306,MATCH(C151,Orcamento!$A$7:$A$306,0))),"Rever sobreposição ou limites",IF(H151="","Falta fundamento","OK")))))))</f>
        <v/>
      </c>
    </row>
    <row r="152" spans="1:9" ht="34.950000000000003" customHeight="1">
      <c r="A152" s="8" t="s">
        <v>1142</v>
      </c>
      <c r="B152" s="7"/>
      <c r="C152" s="7"/>
      <c r="D152" s="8" t="str">
        <f>IF(C152="","",IF(COUNTIF(Orcamento!$A$7:$A$106,C152)&lt;&gt;1,"Rever ID",IF(INDEX(Orcamento!$B$7:$B$106,MATCH(C152,Orcamento!$A$7:$A$106,0))="","Rever artigo sem intervenção",INDEX(Orcamento!$B$7:$B$106,MATCH(C152,Orcamento!$A$7:$A$106,0)))))</f>
        <v/>
      </c>
      <c r="E152" s="12"/>
      <c r="F152" s="12"/>
      <c r="G152" s="7"/>
      <c r="H152" s="7"/>
      <c r="I152" s="35" t="str">
        <f>IF(COUNTA(B152:C152,E152:H152)=0,"",IF(OR(COUNTIFS(Fontes!$A$7:$A$106,B152,Fontes!$B$7:$B$106,"&lt;&gt;")&lt;&gt;1,COUNTIFS(Orcamento!$A$7:$A$306,C152,Orcamento!$B$7:$B$306,"&lt;&gt;")&lt;&gt;1),"Rever fonte ou artigo",IF(OR(G152&lt;&gt;"Confirmada",COUNT(E152:F152)&lt;&gt;2),"Cobertura por apurar",IF(COUNTIFS($B$7:$B$310,B152,$C$7:$C$310,C152)&gt;1,"Rever par fonte/artigo duplicado",IF(INDEX(Orcamento!$T$7:$T$306,MATCH(C152,Orcamento!$A$7:$A$306,0))&lt;&gt;"OK","Rever orçamento associado",IF(OR(E152&lt;0,F152&lt;0,F152&gt;E152,SUMIF($C$7:$C$310,C152,$E$7:$E$310)&gt;INDEX(Orcamento!$K$7:$K$306,MATCH(C152,Orcamento!$A$7:$A$306,0))-INDEX(Orcamento!$L$7:$L$306,MATCH(C152,Orcamento!$A$7:$A$306,0)),SUMIF($C$7:$C$310,C152,$F$7:$F$310)&gt;INDEX(Orcamento!$S$7:$S$306,MATCH(C152,Orcamento!$A$7:$A$306,0)),SUMIF($C$7:$C$310,C152,$E$7:$E$310)-SUMIF($C$7:$C$310,C152,$F$7:$F$310)&gt;INDEX(Orcamento!$K$7:$K$306,MATCH(C152,Orcamento!$A$7:$A$306,0))-INDEX(Orcamento!$L$7:$L$306,MATCH(C152,Orcamento!$A$7:$A$306,0))-INDEX(Orcamento!$S$7:$S$306,MATCH(C152,Orcamento!$A$7:$A$306,0))),"Rever sobreposição ou limites",IF(H152="","Falta fundamento","OK")))))))</f>
        <v/>
      </c>
    </row>
    <row r="153" spans="1:9" ht="34.950000000000003" customHeight="1">
      <c r="A153" s="8" t="s">
        <v>1143</v>
      </c>
      <c r="B153" s="7"/>
      <c r="C153" s="7"/>
      <c r="D153" s="8" t="str">
        <f>IF(C153="","",IF(COUNTIF(Orcamento!$A$7:$A$106,C153)&lt;&gt;1,"Rever ID",IF(INDEX(Orcamento!$B$7:$B$106,MATCH(C153,Orcamento!$A$7:$A$106,0))="","Rever artigo sem intervenção",INDEX(Orcamento!$B$7:$B$106,MATCH(C153,Orcamento!$A$7:$A$106,0)))))</f>
        <v/>
      </c>
      <c r="E153" s="12"/>
      <c r="F153" s="12"/>
      <c r="G153" s="7"/>
      <c r="H153" s="7"/>
      <c r="I153" s="35" t="str">
        <f>IF(COUNTA(B153:C153,E153:H153)=0,"",IF(OR(COUNTIFS(Fontes!$A$7:$A$106,B153,Fontes!$B$7:$B$106,"&lt;&gt;")&lt;&gt;1,COUNTIFS(Orcamento!$A$7:$A$306,C153,Orcamento!$B$7:$B$306,"&lt;&gt;")&lt;&gt;1),"Rever fonte ou artigo",IF(OR(G153&lt;&gt;"Confirmada",COUNT(E153:F153)&lt;&gt;2),"Cobertura por apurar",IF(COUNTIFS($B$7:$B$310,B153,$C$7:$C$310,C153)&gt;1,"Rever par fonte/artigo duplicado",IF(INDEX(Orcamento!$T$7:$T$306,MATCH(C153,Orcamento!$A$7:$A$306,0))&lt;&gt;"OK","Rever orçamento associado",IF(OR(E153&lt;0,F153&lt;0,F153&gt;E153,SUMIF($C$7:$C$310,C153,$E$7:$E$310)&gt;INDEX(Orcamento!$K$7:$K$306,MATCH(C153,Orcamento!$A$7:$A$306,0))-INDEX(Orcamento!$L$7:$L$306,MATCH(C153,Orcamento!$A$7:$A$306,0)),SUMIF($C$7:$C$310,C153,$F$7:$F$310)&gt;INDEX(Orcamento!$S$7:$S$306,MATCH(C153,Orcamento!$A$7:$A$306,0)),SUMIF($C$7:$C$310,C153,$E$7:$E$310)-SUMIF($C$7:$C$310,C153,$F$7:$F$310)&gt;INDEX(Orcamento!$K$7:$K$306,MATCH(C153,Orcamento!$A$7:$A$306,0))-INDEX(Orcamento!$L$7:$L$306,MATCH(C153,Orcamento!$A$7:$A$306,0))-INDEX(Orcamento!$S$7:$S$306,MATCH(C153,Orcamento!$A$7:$A$306,0))),"Rever sobreposição ou limites",IF(H153="","Falta fundamento","OK")))))))</f>
        <v/>
      </c>
    </row>
    <row r="154" spans="1:9" ht="34.950000000000003" customHeight="1">
      <c r="A154" s="8" t="s">
        <v>1144</v>
      </c>
      <c r="B154" s="7"/>
      <c r="C154" s="7"/>
      <c r="D154" s="8" t="str">
        <f>IF(C154="","",IF(COUNTIF(Orcamento!$A$7:$A$106,C154)&lt;&gt;1,"Rever ID",IF(INDEX(Orcamento!$B$7:$B$106,MATCH(C154,Orcamento!$A$7:$A$106,0))="","Rever artigo sem intervenção",INDEX(Orcamento!$B$7:$B$106,MATCH(C154,Orcamento!$A$7:$A$106,0)))))</f>
        <v/>
      </c>
      <c r="E154" s="12"/>
      <c r="F154" s="12"/>
      <c r="G154" s="7"/>
      <c r="H154" s="7"/>
      <c r="I154" s="35" t="str">
        <f>IF(COUNTA(B154:C154,E154:H154)=0,"",IF(OR(COUNTIFS(Fontes!$A$7:$A$106,B154,Fontes!$B$7:$B$106,"&lt;&gt;")&lt;&gt;1,COUNTIFS(Orcamento!$A$7:$A$306,C154,Orcamento!$B$7:$B$306,"&lt;&gt;")&lt;&gt;1),"Rever fonte ou artigo",IF(OR(G154&lt;&gt;"Confirmada",COUNT(E154:F154)&lt;&gt;2),"Cobertura por apurar",IF(COUNTIFS($B$7:$B$310,B154,$C$7:$C$310,C154)&gt;1,"Rever par fonte/artigo duplicado",IF(INDEX(Orcamento!$T$7:$T$306,MATCH(C154,Orcamento!$A$7:$A$306,0))&lt;&gt;"OK","Rever orçamento associado",IF(OR(E154&lt;0,F154&lt;0,F154&gt;E154,SUMIF($C$7:$C$310,C154,$E$7:$E$310)&gt;INDEX(Orcamento!$K$7:$K$306,MATCH(C154,Orcamento!$A$7:$A$306,0))-INDEX(Orcamento!$L$7:$L$306,MATCH(C154,Orcamento!$A$7:$A$306,0)),SUMIF($C$7:$C$310,C154,$F$7:$F$310)&gt;INDEX(Orcamento!$S$7:$S$306,MATCH(C154,Orcamento!$A$7:$A$306,0)),SUMIF($C$7:$C$310,C154,$E$7:$E$310)-SUMIF($C$7:$C$310,C154,$F$7:$F$310)&gt;INDEX(Orcamento!$K$7:$K$306,MATCH(C154,Orcamento!$A$7:$A$306,0))-INDEX(Orcamento!$L$7:$L$306,MATCH(C154,Orcamento!$A$7:$A$306,0))-INDEX(Orcamento!$S$7:$S$306,MATCH(C154,Orcamento!$A$7:$A$306,0))),"Rever sobreposição ou limites",IF(H154="","Falta fundamento","OK")))))))</f>
        <v/>
      </c>
    </row>
    <row r="155" spans="1:9" ht="34.950000000000003" customHeight="1">
      <c r="A155" s="8" t="s">
        <v>1145</v>
      </c>
      <c r="B155" s="7"/>
      <c r="C155" s="7"/>
      <c r="D155" s="8" t="str">
        <f>IF(C155="","",IF(COUNTIF(Orcamento!$A$7:$A$106,C155)&lt;&gt;1,"Rever ID",IF(INDEX(Orcamento!$B$7:$B$106,MATCH(C155,Orcamento!$A$7:$A$106,0))="","Rever artigo sem intervenção",INDEX(Orcamento!$B$7:$B$106,MATCH(C155,Orcamento!$A$7:$A$106,0)))))</f>
        <v/>
      </c>
      <c r="E155" s="12"/>
      <c r="F155" s="12"/>
      <c r="G155" s="7"/>
      <c r="H155" s="7"/>
      <c r="I155" s="35" t="str">
        <f>IF(COUNTA(B155:C155,E155:H155)=0,"",IF(OR(COUNTIFS(Fontes!$A$7:$A$106,B155,Fontes!$B$7:$B$106,"&lt;&gt;")&lt;&gt;1,COUNTIFS(Orcamento!$A$7:$A$306,C155,Orcamento!$B$7:$B$306,"&lt;&gt;")&lt;&gt;1),"Rever fonte ou artigo",IF(OR(G155&lt;&gt;"Confirmada",COUNT(E155:F155)&lt;&gt;2),"Cobertura por apurar",IF(COUNTIFS($B$7:$B$310,B155,$C$7:$C$310,C155)&gt;1,"Rever par fonte/artigo duplicado",IF(INDEX(Orcamento!$T$7:$T$306,MATCH(C155,Orcamento!$A$7:$A$306,0))&lt;&gt;"OK","Rever orçamento associado",IF(OR(E155&lt;0,F155&lt;0,F155&gt;E155,SUMIF($C$7:$C$310,C155,$E$7:$E$310)&gt;INDEX(Orcamento!$K$7:$K$306,MATCH(C155,Orcamento!$A$7:$A$306,0))-INDEX(Orcamento!$L$7:$L$306,MATCH(C155,Orcamento!$A$7:$A$306,0)),SUMIF($C$7:$C$310,C155,$F$7:$F$310)&gt;INDEX(Orcamento!$S$7:$S$306,MATCH(C155,Orcamento!$A$7:$A$306,0)),SUMIF($C$7:$C$310,C155,$E$7:$E$310)-SUMIF($C$7:$C$310,C155,$F$7:$F$310)&gt;INDEX(Orcamento!$K$7:$K$306,MATCH(C155,Orcamento!$A$7:$A$306,0))-INDEX(Orcamento!$L$7:$L$306,MATCH(C155,Orcamento!$A$7:$A$306,0))-INDEX(Orcamento!$S$7:$S$306,MATCH(C155,Orcamento!$A$7:$A$306,0))),"Rever sobreposição ou limites",IF(H155="","Falta fundamento","OK")))))))</f>
        <v/>
      </c>
    </row>
    <row r="156" spans="1:9" ht="34.950000000000003" customHeight="1">
      <c r="A156" s="8" t="s">
        <v>1146</v>
      </c>
      <c r="B156" s="7"/>
      <c r="C156" s="7"/>
      <c r="D156" s="8" t="str">
        <f>IF(C156="","",IF(COUNTIF(Orcamento!$A$7:$A$106,C156)&lt;&gt;1,"Rever ID",IF(INDEX(Orcamento!$B$7:$B$106,MATCH(C156,Orcamento!$A$7:$A$106,0))="","Rever artigo sem intervenção",INDEX(Orcamento!$B$7:$B$106,MATCH(C156,Orcamento!$A$7:$A$106,0)))))</f>
        <v/>
      </c>
      <c r="E156" s="12"/>
      <c r="F156" s="12"/>
      <c r="G156" s="7"/>
      <c r="H156" s="7"/>
      <c r="I156" s="35" t="str">
        <f>IF(COUNTA(B156:C156,E156:H156)=0,"",IF(OR(COUNTIFS(Fontes!$A$7:$A$106,B156,Fontes!$B$7:$B$106,"&lt;&gt;")&lt;&gt;1,COUNTIFS(Orcamento!$A$7:$A$306,C156,Orcamento!$B$7:$B$306,"&lt;&gt;")&lt;&gt;1),"Rever fonte ou artigo",IF(OR(G156&lt;&gt;"Confirmada",COUNT(E156:F156)&lt;&gt;2),"Cobertura por apurar",IF(COUNTIFS($B$7:$B$310,B156,$C$7:$C$310,C156)&gt;1,"Rever par fonte/artigo duplicado",IF(INDEX(Orcamento!$T$7:$T$306,MATCH(C156,Orcamento!$A$7:$A$306,0))&lt;&gt;"OK","Rever orçamento associado",IF(OR(E156&lt;0,F156&lt;0,F156&gt;E156,SUMIF($C$7:$C$310,C156,$E$7:$E$310)&gt;INDEX(Orcamento!$K$7:$K$306,MATCH(C156,Orcamento!$A$7:$A$306,0))-INDEX(Orcamento!$L$7:$L$306,MATCH(C156,Orcamento!$A$7:$A$306,0)),SUMIF($C$7:$C$310,C156,$F$7:$F$310)&gt;INDEX(Orcamento!$S$7:$S$306,MATCH(C156,Orcamento!$A$7:$A$306,0)),SUMIF($C$7:$C$310,C156,$E$7:$E$310)-SUMIF($C$7:$C$310,C156,$F$7:$F$310)&gt;INDEX(Orcamento!$K$7:$K$306,MATCH(C156,Orcamento!$A$7:$A$306,0))-INDEX(Orcamento!$L$7:$L$306,MATCH(C156,Orcamento!$A$7:$A$306,0))-INDEX(Orcamento!$S$7:$S$306,MATCH(C156,Orcamento!$A$7:$A$306,0))),"Rever sobreposição ou limites",IF(H156="","Falta fundamento","OK")))))))</f>
        <v/>
      </c>
    </row>
    <row r="157" spans="1:9" ht="34.950000000000003" customHeight="1">
      <c r="A157" s="8" t="s">
        <v>1147</v>
      </c>
      <c r="B157" s="7"/>
      <c r="C157" s="7"/>
      <c r="D157" s="8" t="str">
        <f>IF(C157="","",IF(COUNTIF(Orcamento!$A$7:$A$106,C157)&lt;&gt;1,"Rever ID",IF(INDEX(Orcamento!$B$7:$B$106,MATCH(C157,Orcamento!$A$7:$A$106,0))="","Rever artigo sem intervenção",INDEX(Orcamento!$B$7:$B$106,MATCH(C157,Orcamento!$A$7:$A$106,0)))))</f>
        <v/>
      </c>
      <c r="E157" s="12"/>
      <c r="F157" s="12"/>
      <c r="G157" s="7"/>
      <c r="H157" s="7"/>
      <c r="I157" s="35" t="str">
        <f>IF(COUNTA(B157:C157,E157:H157)=0,"",IF(OR(COUNTIFS(Fontes!$A$7:$A$106,B157,Fontes!$B$7:$B$106,"&lt;&gt;")&lt;&gt;1,COUNTIFS(Orcamento!$A$7:$A$306,C157,Orcamento!$B$7:$B$306,"&lt;&gt;")&lt;&gt;1),"Rever fonte ou artigo",IF(OR(G157&lt;&gt;"Confirmada",COUNT(E157:F157)&lt;&gt;2),"Cobertura por apurar",IF(COUNTIFS($B$7:$B$310,B157,$C$7:$C$310,C157)&gt;1,"Rever par fonte/artigo duplicado",IF(INDEX(Orcamento!$T$7:$T$306,MATCH(C157,Orcamento!$A$7:$A$306,0))&lt;&gt;"OK","Rever orçamento associado",IF(OR(E157&lt;0,F157&lt;0,F157&gt;E157,SUMIF($C$7:$C$310,C157,$E$7:$E$310)&gt;INDEX(Orcamento!$K$7:$K$306,MATCH(C157,Orcamento!$A$7:$A$306,0))-INDEX(Orcamento!$L$7:$L$306,MATCH(C157,Orcamento!$A$7:$A$306,0)),SUMIF($C$7:$C$310,C157,$F$7:$F$310)&gt;INDEX(Orcamento!$S$7:$S$306,MATCH(C157,Orcamento!$A$7:$A$306,0)),SUMIF($C$7:$C$310,C157,$E$7:$E$310)-SUMIF($C$7:$C$310,C157,$F$7:$F$310)&gt;INDEX(Orcamento!$K$7:$K$306,MATCH(C157,Orcamento!$A$7:$A$306,0))-INDEX(Orcamento!$L$7:$L$306,MATCH(C157,Orcamento!$A$7:$A$306,0))-INDEX(Orcamento!$S$7:$S$306,MATCH(C157,Orcamento!$A$7:$A$306,0))),"Rever sobreposição ou limites",IF(H157="","Falta fundamento","OK")))))))</f>
        <v/>
      </c>
    </row>
    <row r="158" spans="1:9" ht="34.950000000000003" customHeight="1">
      <c r="A158" s="8" t="s">
        <v>1148</v>
      </c>
      <c r="B158" s="7"/>
      <c r="C158" s="7"/>
      <c r="D158" s="8" t="str">
        <f>IF(C158="","",IF(COUNTIF(Orcamento!$A$7:$A$106,C158)&lt;&gt;1,"Rever ID",IF(INDEX(Orcamento!$B$7:$B$106,MATCH(C158,Orcamento!$A$7:$A$106,0))="","Rever artigo sem intervenção",INDEX(Orcamento!$B$7:$B$106,MATCH(C158,Orcamento!$A$7:$A$106,0)))))</f>
        <v/>
      </c>
      <c r="E158" s="12"/>
      <c r="F158" s="12"/>
      <c r="G158" s="7"/>
      <c r="H158" s="7"/>
      <c r="I158" s="35" t="str">
        <f>IF(COUNTA(B158:C158,E158:H158)=0,"",IF(OR(COUNTIFS(Fontes!$A$7:$A$106,B158,Fontes!$B$7:$B$106,"&lt;&gt;")&lt;&gt;1,COUNTIFS(Orcamento!$A$7:$A$306,C158,Orcamento!$B$7:$B$306,"&lt;&gt;")&lt;&gt;1),"Rever fonte ou artigo",IF(OR(G158&lt;&gt;"Confirmada",COUNT(E158:F158)&lt;&gt;2),"Cobertura por apurar",IF(COUNTIFS($B$7:$B$310,B158,$C$7:$C$310,C158)&gt;1,"Rever par fonte/artigo duplicado",IF(INDEX(Orcamento!$T$7:$T$306,MATCH(C158,Orcamento!$A$7:$A$306,0))&lt;&gt;"OK","Rever orçamento associado",IF(OR(E158&lt;0,F158&lt;0,F158&gt;E158,SUMIF($C$7:$C$310,C158,$E$7:$E$310)&gt;INDEX(Orcamento!$K$7:$K$306,MATCH(C158,Orcamento!$A$7:$A$306,0))-INDEX(Orcamento!$L$7:$L$306,MATCH(C158,Orcamento!$A$7:$A$306,0)),SUMIF($C$7:$C$310,C158,$F$7:$F$310)&gt;INDEX(Orcamento!$S$7:$S$306,MATCH(C158,Orcamento!$A$7:$A$306,0)),SUMIF($C$7:$C$310,C158,$E$7:$E$310)-SUMIF($C$7:$C$310,C158,$F$7:$F$310)&gt;INDEX(Orcamento!$K$7:$K$306,MATCH(C158,Orcamento!$A$7:$A$306,0))-INDEX(Orcamento!$L$7:$L$306,MATCH(C158,Orcamento!$A$7:$A$306,0))-INDEX(Orcamento!$S$7:$S$306,MATCH(C158,Orcamento!$A$7:$A$306,0))),"Rever sobreposição ou limites",IF(H158="","Falta fundamento","OK")))))))</f>
        <v/>
      </c>
    </row>
    <row r="159" spans="1:9" ht="34.950000000000003" customHeight="1">
      <c r="A159" s="8" t="s">
        <v>1149</v>
      </c>
      <c r="B159" s="7"/>
      <c r="C159" s="7"/>
      <c r="D159" s="8" t="str">
        <f>IF(C159="","",IF(COUNTIF(Orcamento!$A$7:$A$106,C159)&lt;&gt;1,"Rever ID",IF(INDEX(Orcamento!$B$7:$B$106,MATCH(C159,Orcamento!$A$7:$A$106,0))="","Rever artigo sem intervenção",INDEX(Orcamento!$B$7:$B$106,MATCH(C159,Orcamento!$A$7:$A$106,0)))))</f>
        <v/>
      </c>
      <c r="E159" s="12"/>
      <c r="F159" s="12"/>
      <c r="G159" s="7"/>
      <c r="H159" s="7"/>
      <c r="I159" s="35" t="str">
        <f>IF(COUNTA(B159:C159,E159:H159)=0,"",IF(OR(COUNTIFS(Fontes!$A$7:$A$106,B159,Fontes!$B$7:$B$106,"&lt;&gt;")&lt;&gt;1,COUNTIFS(Orcamento!$A$7:$A$306,C159,Orcamento!$B$7:$B$306,"&lt;&gt;")&lt;&gt;1),"Rever fonte ou artigo",IF(OR(G159&lt;&gt;"Confirmada",COUNT(E159:F159)&lt;&gt;2),"Cobertura por apurar",IF(COUNTIFS($B$7:$B$310,B159,$C$7:$C$310,C159)&gt;1,"Rever par fonte/artigo duplicado",IF(INDEX(Orcamento!$T$7:$T$306,MATCH(C159,Orcamento!$A$7:$A$306,0))&lt;&gt;"OK","Rever orçamento associado",IF(OR(E159&lt;0,F159&lt;0,F159&gt;E159,SUMIF($C$7:$C$310,C159,$E$7:$E$310)&gt;INDEX(Orcamento!$K$7:$K$306,MATCH(C159,Orcamento!$A$7:$A$306,0))-INDEX(Orcamento!$L$7:$L$306,MATCH(C159,Orcamento!$A$7:$A$306,0)),SUMIF($C$7:$C$310,C159,$F$7:$F$310)&gt;INDEX(Orcamento!$S$7:$S$306,MATCH(C159,Orcamento!$A$7:$A$306,0)),SUMIF($C$7:$C$310,C159,$E$7:$E$310)-SUMIF($C$7:$C$310,C159,$F$7:$F$310)&gt;INDEX(Orcamento!$K$7:$K$306,MATCH(C159,Orcamento!$A$7:$A$306,0))-INDEX(Orcamento!$L$7:$L$306,MATCH(C159,Orcamento!$A$7:$A$306,0))-INDEX(Orcamento!$S$7:$S$306,MATCH(C159,Orcamento!$A$7:$A$306,0))),"Rever sobreposição ou limites",IF(H159="","Falta fundamento","OK")))))))</f>
        <v/>
      </c>
    </row>
    <row r="160" spans="1:9" ht="34.950000000000003" customHeight="1">
      <c r="A160" s="8" t="s">
        <v>1150</v>
      </c>
      <c r="B160" s="7"/>
      <c r="C160" s="7"/>
      <c r="D160" s="8" t="str">
        <f>IF(C160="","",IF(COUNTIF(Orcamento!$A$7:$A$106,C160)&lt;&gt;1,"Rever ID",IF(INDEX(Orcamento!$B$7:$B$106,MATCH(C160,Orcamento!$A$7:$A$106,0))="","Rever artigo sem intervenção",INDEX(Orcamento!$B$7:$B$106,MATCH(C160,Orcamento!$A$7:$A$106,0)))))</f>
        <v/>
      </c>
      <c r="E160" s="12"/>
      <c r="F160" s="12"/>
      <c r="G160" s="7"/>
      <c r="H160" s="7"/>
      <c r="I160" s="35" t="str">
        <f>IF(COUNTA(B160:C160,E160:H160)=0,"",IF(OR(COUNTIFS(Fontes!$A$7:$A$106,B160,Fontes!$B$7:$B$106,"&lt;&gt;")&lt;&gt;1,COUNTIFS(Orcamento!$A$7:$A$306,C160,Orcamento!$B$7:$B$306,"&lt;&gt;")&lt;&gt;1),"Rever fonte ou artigo",IF(OR(G160&lt;&gt;"Confirmada",COUNT(E160:F160)&lt;&gt;2),"Cobertura por apurar",IF(COUNTIFS($B$7:$B$310,B160,$C$7:$C$310,C160)&gt;1,"Rever par fonte/artigo duplicado",IF(INDEX(Orcamento!$T$7:$T$306,MATCH(C160,Orcamento!$A$7:$A$306,0))&lt;&gt;"OK","Rever orçamento associado",IF(OR(E160&lt;0,F160&lt;0,F160&gt;E160,SUMIF($C$7:$C$310,C160,$E$7:$E$310)&gt;INDEX(Orcamento!$K$7:$K$306,MATCH(C160,Orcamento!$A$7:$A$306,0))-INDEX(Orcamento!$L$7:$L$306,MATCH(C160,Orcamento!$A$7:$A$306,0)),SUMIF($C$7:$C$310,C160,$F$7:$F$310)&gt;INDEX(Orcamento!$S$7:$S$306,MATCH(C160,Orcamento!$A$7:$A$306,0)),SUMIF($C$7:$C$310,C160,$E$7:$E$310)-SUMIF($C$7:$C$310,C160,$F$7:$F$310)&gt;INDEX(Orcamento!$K$7:$K$306,MATCH(C160,Orcamento!$A$7:$A$306,0))-INDEX(Orcamento!$L$7:$L$306,MATCH(C160,Orcamento!$A$7:$A$306,0))-INDEX(Orcamento!$S$7:$S$306,MATCH(C160,Orcamento!$A$7:$A$306,0))),"Rever sobreposição ou limites",IF(H160="","Falta fundamento","OK")))))))</f>
        <v/>
      </c>
    </row>
    <row r="161" spans="1:9" ht="34.950000000000003" customHeight="1">
      <c r="A161" s="8" t="s">
        <v>1151</v>
      </c>
      <c r="B161" s="7"/>
      <c r="C161" s="7"/>
      <c r="D161" s="8" t="str">
        <f>IF(C161="","",IF(COUNTIF(Orcamento!$A$7:$A$106,C161)&lt;&gt;1,"Rever ID",IF(INDEX(Orcamento!$B$7:$B$106,MATCH(C161,Orcamento!$A$7:$A$106,0))="","Rever artigo sem intervenção",INDEX(Orcamento!$B$7:$B$106,MATCH(C161,Orcamento!$A$7:$A$106,0)))))</f>
        <v/>
      </c>
      <c r="E161" s="12"/>
      <c r="F161" s="12"/>
      <c r="G161" s="7"/>
      <c r="H161" s="7"/>
      <c r="I161" s="35" t="str">
        <f>IF(COUNTA(B161:C161,E161:H161)=0,"",IF(OR(COUNTIFS(Fontes!$A$7:$A$106,B161,Fontes!$B$7:$B$106,"&lt;&gt;")&lt;&gt;1,COUNTIFS(Orcamento!$A$7:$A$306,C161,Orcamento!$B$7:$B$306,"&lt;&gt;")&lt;&gt;1),"Rever fonte ou artigo",IF(OR(G161&lt;&gt;"Confirmada",COUNT(E161:F161)&lt;&gt;2),"Cobertura por apurar",IF(COUNTIFS($B$7:$B$310,B161,$C$7:$C$310,C161)&gt;1,"Rever par fonte/artigo duplicado",IF(INDEX(Orcamento!$T$7:$T$306,MATCH(C161,Orcamento!$A$7:$A$306,0))&lt;&gt;"OK","Rever orçamento associado",IF(OR(E161&lt;0,F161&lt;0,F161&gt;E161,SUMIF($C$7:$C$310,C161,$E$7:$E$310)&gt;INDEX(Orcamento!$K$7:$K$306,MATCH(C161,Orcamento!$A$7:$A$306,0))-INDEX(Orcamento!$L$7:$L$306,MATCH(C161,Orcamento!$A$7:$A$306,0)),SUMIF($C$7:$C$310,C161,$F$7:$F$310)&gt;INDEX(Orcamento!$S$7:$S$306,MATCH(C161,Orcamento!$A$7:$A$306,0)),SUMIF($C$7:$C$310,C161,$E$7:$E$310)-SUMIF($C$7:$C$310,C161,$F$7:$F$310)&gt;INDEX(Orcamento!$K$7:$K$306,MATCH(C161,Orcamento!$A$7:$A$306,0))-INDEX(Orcamento!$L$7:$L$306,MATCH(C161,Orcamento!$A$7:$A$306,0))-INDEX(Orcamento!$S$7:$S$306,MATCH(C161,Orcamento!$A$7:$A$306,0))),"Rever sobreposição ou limites",IF(H161="","Falta fundamento","OK")))))))</f>
        <v/>
      </c>
    </row>
    <row r="162" spans="1:9" ht="34.950000000000003" customHeight="1">
      <c r="A162" s="8" t="s">
        <v>1152</v>
      </c>
      <c r="B162" s="7"/>
      <c r="C162" s="7"/>
      <c r="D162" s="8" t="str">
        <f>IF(C162="","",IF(COUNTIF(Orcamento!$A$7:$A$106,C162)&lt;&gt;1,"Rever ID",IF(INDEX(Orcamento!$B$7:$B$106,MATCH(C162,Orcamento!$A$7:$A$106,0))="","Rever artigo sem intervenção",INDEX(Orcamento!$B$7:$B$106,MATCH(C162,Orcamento!$A$7:$A$106,0)))))</f>
        <v/>
      </c>
      <c r="E162" s="12"/>
      <c r="F162" s="12"/>
      <c r="G162" s="7"/>
      <c r="H162" s="7"/>
      <c r="I162" s="35" t="str">
        <f>IF(COUNTA(B162:C162,E162:H162)=0,"",IF(OR(COUNTIFS(Fontes!$A$7:$A$106,B162,Fontes!$B$7:$B$106,"&lt;&gt;")&lt;&gt;1,COUNTIFS(Orcamento!$A$7:$A$306,C162,Orcamento!$B$7:$B$306,"&lt;&gt;")&lt;&gt;1),"Rever fonte ou artigo",IF(OR(G162&lt;&gt;"Confirmada",COUNT(E162:F162)&lt;&gt;2),"Cobertura por apurar",IF(COUNTIFS($B$7:$B$310,B162,$C$7:$C$310,C162)&gt;1,"Rever par fonte/artigo duplicado",IF(INDEX(Orcamento!$T$7:$T$306,MATCH(C162,Orcamento!$A$7:$A$306,0))&lt;&gt;"OK","Rever orçamento associado",IF(OR(E162&lt;0,F162&lt;0,F162&gt;E162,SUMIF($C$7:$C$310,C162,$E$7:$E$310)&gt;INDEX(Orcamento!$K$7:$K$306,MATCH(C162,Orcamento!$A$7:$A$306,0))-INDEX(Orcamento!$L$7:$L$306,MATCH(C162,Orcamento!$A$7:$A$306,0)),SUMIF($C$7:$C$310,C162,$F$7:$F$310)&gt;INDEX(Orcamento!$S$7:$S$306,MATCH(C162,Orcamento!$A$7:$A$306,0)),SUMIF($C$7:$C$310,C162,$E$7:$E$310)-SUMIF($C$7:$C$310,C162,$F$7:$F$310)&gt;INDEX(Orcamento!$K$7:$K$306,MATCH(C162,Orcamento!$A$7:$A$306,0))-INDEX(Orcamento!$L$7:$L$306,MATCH(C162,Orcamento!$A$7:$A$306,0))-INDEX(Orcamento!$S$7:$S$306,MATCH(C162,Orcamento!$A$7:$A$306,0))),"Rever sobreposição ou limites",IF(H162="","Falta fundamento","OK")))))))</f>
        <v/>
      </c>
    </row>
    <row r="163" spans="1:9" ht="34.950000000000003" customHeight="1">
      <c r="A163" s="8" t="s">
        <v>1153</v>
      </c>
      <c r="B163" s="7"/>
      <c r="C163" s="7"/>
      <c r="D163" s="8" t="str">
        <f>IF(C163="","",IF(COUNTIF(Orcamento!$A$7:$A$106,C163)&lt;&gt;1,"Rever ID",IF(INDEX(Orcamento!$B$7:$B$106,MATCH(C163,Orcamento!$A$7:$A$106,0))="","Rever artigo sem intervenção",INDEX(Orcamento!$B$7:$B$106,MATCH(C163,Orcamento!$A$7:$A$106,0)))))</f>
        <v/>
      </c>
      <c r="E163" s="12"/>
      <c r="F163" s="12"/>
      <c r="G163" s="7"/>
      <c r="H163" s="7"/>
      <c r="I163" s="35" t="str">
        <f>IF(COUNTA(B163:C163,E163:H163)=0,"",IF(OR(COUNTIFS(Fontes!$A$7:$A$106,B163,Fontes!$B$7:$B$106,"&lt;&gt;")&lt;&gt;1,COUNTIFS(Orcamento!$A$7:$A$306,C163,Orcamento!$B$7:$B$306,"&lt;&gt;")&lt;&gt;1),"Rever fonte ou artigo",IF(OR(G163&lt;&gt;"Confirmada",COUNT(E163:F163)&lt;&gt;2),"Cobertura por apurar",IF(COUNTIFS($B$7:$B$310,B163,$C$7:$C$310,C163)&gt;1,"Rever par fonte/artigo duplicado",IF(INDEX(Orcamento!$T$7:$T$306,MATCH(C163,Orcamento!$A$7:$A$306,0))&lt;&gt;"OK","Rever orçamento associado",IF(OR(E163&lt;0,F163&lt;0,F163&gt;E163,SUMIF($C$7:$C$310,C163,$E$7:$E$310)&gt;INDEX(Orcamento!$K$7:$K$306,MATCH(C163,Orcamento!$A$7:$A$306,0))-INDEX(Orcamento!$L$7:$L$306,MATCH(C163,Orcamento!$A$7:$A$306,0)),SUMIF($C$7:$C$310,C163,$F$7:$F$310)&gt;INDEX(Orcamento!$S$7:$S$306,MATCH(C163,Orcamento!$A$7:$A$306,0)),SUMIF($C$7:$C$310,C163,$E$7:$E$310)-SUMIF($C$7:$C$310,C163,$F$7:$F$310)&gt;INDEX(Orcamento!$K$7:$K$306,MATCH(C163,Orcamento!$A$7:$A$306,0))-INDEX(Orcamento!$L$7:$L$306,MATCH(C163,Orcamento!$A$7:$A$306,0))-INDEX(Orcamento!$S$7:$S$306,MATCH(C163,Orcamento!$A$7:$A$306,0))),"Rever sobreposição ou limites",IF(H163="","Falta fundamento","OK")))))))</f>
        <v/>
      </c>
    </row>
    <row r="164" spans="1:9" ht="34.950000000000003" customHeight="1">
      <c r="A164" s="8" t="s">
        <v>1154</v>
      </c>
      <c r="B164" s="7"/>
      <c r="C164" s="7"/>
      <c r="D164" s="8" t="str">
        <f>IF(C164="","",IF(COUNTIF(Orcamento!$A$7:$A$106,C164)&lt;&gt;1,"Rever ID",IF(INDEX(Orcamento!$B$7:$B$106,MATCH(C164,Orcamento!$A$7:$A$106,0))="","Rever artigo sem intervenção",INDEX(Orcamento!$B$7:$B$106,MATCH(C164,Orcamento!$A$7:$A$106,0)))))</f>
        <v/>
      </c>
      <c r="E164" s="12"/>
      <c r="F164" s="12"/>
      <c r="G164" s="7"/>
      <c r="H164" s="7"/>
      <c r="I164" s="35" t="str">
        <f>IF(COUNTA(B164:C164,E164:H164)=0,"",IF(OR(COUNTIFS(Fontes!$A$7:$A$106,B164,Fontes!$B$7:$B$106,"&lt;&gt;")&lt;&gt;1,COUNTIFS(Orcamento!$A$7:$A$306,C164,Orcamento!$B$7:$B$306,"&lt;&gt;")&lt;&gt;1),"Rever fonte ou artigo",IF(OR(G164&lt;&gt;"Confirmada",COUNT(E164:F164)&lt;&gt;2),"Cobertura por apurar",IF(COUNTIFS($B$7:$B$310,B164,$C$7:$C$310,C164)&gt;1,"Rever par fonte/artigo duplicado",IF(INDEX(Orcamento!$T$7:$T$306,MATCH(C164,Orcamento!$A$7:$A$306,0))&lt;&gt;"OK","Rever orçamento associado",IF(OR(E164&lt;0,F164&lt;0,F164&gt;E164,SUMIF($C$7:$C$310,C164,$E$7:$E$310)&gt;INDEX(Orcamento!$K$7:$K$306,MATCH(C164,Orcamento!$A$7:$A$306,0))-INDEX(Orcamento!$L$7:$L$306,MATCH(C164,Orcamento!$A$7:$A$306,0)),SUMIF($C$7:$C$310,C164,$F$7:$F$310)&gt;INDEX(Orcamento!$S$7:$S$306,MATCH(C164,Orcamento!$A$7:$A$306,0)),SUMIF($C$7:$C$310,C164,$E$7:$E$310)-SUMIF($C$7:$C$310,C164,$F$7:$F$310)&gt;INDEX(Orcamento!$K$7:$K$306,MATCH(C164,Orcamento!$A$7:$A$306,0))-INDEX(Orcamento!$L$7:$L$306,MATCH(C164,Orcamento!$A$7:$A$306,0))-INDEX(Orcamento!$S$7:$S$306,MATCH(C164,Orcamento!$A$7:$A$306,0))),"Rever sobreposição ou limites",IF(H164="","Falta fundamento","OK")))))))</f>
        <v/>
      </c>
    </row>
    <row r="165" spans="1:9" ht="34.950000000000003" customHeight="1">
      <c r="A165" s="8" t="s">
        <v>1155</v>
      </c>
      <c r="B165" s="7"/>
      <c r="C165" s="7"/>
      <c r="D165" s="8" t="str">
        <f>IF(C165="","",IF(COUNTIF(Orcamento!$A$7:$A$106,C165)&lt;&gt;1,"Rever ID",IF(INDEX(Orcamento!$B$7:$B$106,MATCH(C165,Orcamento!$A$7:$A$106,0))="","Rever artigo sem intervenção",INDEX(Orcamento!$B$7:$B$106,MATCH(C165,Orcamento!$A$7:$A$106,0)))))</f>
        <v/>
      </c>
      <c r="E165" s="12"/>
      <c r="F165" s="12"/>
      <c r="G165" s="7"/>
      <c r="H165" s="7"/>
      <c r="I165" s="35" t="str">
        <f>IF(COUNTA(B165:C165,E165:H165)=0,"",IF(OR(COUNTIFS(Fontes!$A$7:$A$106,B165,Fontes!$B$7:$B$106,"&lt;&gt;")&lt;&gt;1,COUNTIFS(Orcamento!$A$7:$A$306,C165,Orcamento!$B$7:$B$306,"&lt;&gt;")&lt;&gt;1),"Rever fonte ou artigo",IF(OR(G165&lt;&gt;"Confirmada",COUNT(E165:F165)&lt;&gt;2),"Cobertura por apurar",IF(COUNTIFS($B$7:$B$310,B165,$C$7:$C$310,C165)&gt;1,"Rever par fonte/artigo duplicado",IF(INDEX(Orcamento!$T$7:$T$306,MATCH(C165,Orcamento!$A$7:$A$306,0))&lt;&gt;"OK","Rever orçamento associado",IF(OR(E165&lt;0,F165&lt;0,F165&gt;E165,SUMIF($C$7:$C$310,C165,$E$7:$E$310)&gt;INDEX(Orcamento!$K$7:$K$306,MATCH(C165,Orcamento!$A$7:$A$306,0))-INDEX(Orcamento!$L$7:$L$306,MATCH(C165,Orcamento!$A$7:$A$306,0)),SUMIF($C$7:$C$310,C165,$F$7:$F$310)&gt;INDEX(Orcamento!$S$7:$S$306,MATCH(C165,Orcamento!$A$7:$A$306,0)),SUMIF($C$7:$C$310,C165,$E$7:$E$310)-SUMIF($C$7:$C$310,C165,$F$7:$F$310)&gt;INDEX(Orcamento!$K$7:$K$306,MATCH(C165,Orcamento!$A$7:$A$306,0))-INDEX(Orcamento!$L$7:$L$306,MATCH(C165,Orcamento!$A$7:$A$306,0))-INDEX(Orcamento!$S$7:$S$306,MATCH(C165,Orcamento!$A$7:$A$306,0))),"Rever sobreposição ou limites",IF(H165="","Falta fundamento","OK")))))))</f>
        <v/>
      </c>
    </row>
    <row r="166" spans="1:9" ht="34.950000000000003" customHeight="1">
      <c r="A166" s="8" t="s">
        <v>1156</v>
      </c>
      <c r="B166" s="7"/>
      <c r="C166" s="7"/>
      <c r="D166" s="8" t="str">
        <f>IF(C166="","",IF(COUNTIF(Orcamento!$A$7:$A$106,C166)&lt;&gt;1,"Rever ID",IF(INDEX(Orcamento!$B$7:$B$106,MATCH(C166,Orcamento!$A$7:$A$106,0))="","Rever artigo sem intervenção",INDEX(Orcamento!$B$7:$B$106,MATCH(C166,Orcamento!$A$7:$A$106,0)))))</f>
        <v/>
      </c>
      <c r="E166" s="12"/>
      <c r="F166" s="12"/>
      <c r="G166" s="7"/>
      <c r="H166" s="7"/>
      <c r="I166" s="35" t="str">
        <f>IF(COUNTA(B166:C166,E166:H166)=0,"",IF(OR(COUNTIFS(Fontes!$A$7:$A$106,B166,Fontes!$B$7:$B$106,"&lt;&gt;")&lt;&gt;1,COUNTIFS(Orcamento!$A$7:$A$306,C166,Orcamento!$B$7:$B$306,"&lt;&gt;")&lt;&gt;1),"Rever fonte ou artigo",IF(OR(G166&lt;&gt;"Confirmada",COUNT(E166:F166)&lt;&gt;2),"Cobertura por apurar",IF(COUNTIFS($B$7:$B$310,B166,$C$7:$C$310,C166)&gt;1,"Rever par fonte/artigo duplicado",IF(INDEX(Orcamento!$T$7:$T$306,MATCH(C166,Orcamento!$A$7:$A$306,0))&lt;&gt;"OK","Rever orçamento associado",IF(OR(E166&lt;0,F166&lt;0,F166&gt;E166,SUMIF($C$7:$C$310,C166,$E$7:$E$310)&gt;INDEX(Orcamento!$K$7:$K$306,MATCH(C166,Orcamento!$A$7:$A$306,0))-INDEX(Orcamento!$L$7:$L$306,MATCH(C166,Orcamento!$A$7:$A$306,0)),SUMIF($C$7:$C$310,C166,$F$7:$F$310)&gt;INDEX(Orcamento!$S$7:$S$306,MATCH(C166,Orcamento!$A$7:$A$306,0)),SUMIF($C$7:$C$310,C166,$E$7:$E$310)-SUMIF($C$7:$C$310,C166,$F$7:$F$310)&gt;INDEX(Orcamento!$K$7:$K$306,MATCH(C166,Orcamento!$A$7:$A$306,0))-INDEX(Orcamento!$L$7:$L$306,MATCH(C166,Orcamento!$A$7:$A$306,0))-INDEX(Orcamento!$S$7:$S$306,MATCH(C166,Orcamento!$A$7:$A$306,0))),"Rever sobreposição ou limites",IF(H166="","Falta fundamento","OK")))))))</f>
        <v/>
      </c>
    </row>
    <row r="167" spans="1:9" ht="34.950000000000003" customHeight="1">
      <c r="A167" s="8" t="s">
        <v>1157</v>
      </c>
      <c r="B167" s="7"/>
      <c r="C167" s="7"/>
      <c r="D167" s="8" t="str">
        <f>IF(C167="","",IF(COUNTIF(Orcamento!$A$7:$A$106,C167)&lt;&gt;1,"Rever ID",IF(INDEX(Orcamento!$B$7:$B$106,MATCH(C167,Orcamento!$A$7:$A$106,0))="","Rever artigo sem intervenção",INDEX(Orcamento!$B$7:$B$106,MATCH(C167,Orcamento!$A$7:$A$106,0)))))</f>
        <v/>
      </c>
      <c r="E167" s="12"/>
      <c r="F167" s="12"/>
      <c r="G167" s="7"/>
      <c r="H167" s="7"/>
      <c r="I167" s="35" t="str">
        <f>IF(COUNTA(B167:C167,E167:H167)=0,"",IF(OR(COUNTIFS(Fontes!$A$7:$A$106,B167,Fontes!$B$7:$B$106,"&lt;&gt;")&lt;&gt;1,COUNTIFS(Orcamento!$A$7:$A$306,C167,Orcamento!$B$7:$B$306,"&lt;&gt;")&lt;&gt;1),"Rever fonte ou artigo",IF(OR(G167&lt;&gt;"Confirmada",COUNT(E167:F167)&lt;&gt;2),"Cobertura por apurar",IF(COUNTIFS($B$7:$B$310,B167,$C$7:$C$310,C167)&gt;1,"Rever par fonte/artigo duplicado",IF(INDEX(Orcamento!$T$7:$T$306,MATCH(C167,Orcamento!$A$7:$A$306,0))&lt;&gt;"OK","Rever orçamento associado",IF(OR(E167&lt;0,F167&lt;0,F167&gt;E167,SUMIF($C$7:$C$310,C167,$E$7:$E$310)&gt;INDEX(Orcamento!$K$7:$K$306,MATCH(C167,Orcamento!$A$7:$A$306,0))-INDEX(Orcamento!$L$7:$L$306,MATCH(C167,Orcamento!$A$7:$A$306,0)),SUMIF($C$7:$C$310,C167,$F$7:$F$310)&gt;INDEX(Orcamento!$S$7:$S$306,MATCH(C167,Orcamento!$A$7:$A$306,0)),SUMIF($C$7:$C$310,C167,$E$7:$E$310)-SUMIF($C$7:$C$310,C167,$F$7:$F$310)&gt;INDEX(Orcamento!$K$7:$K$306,MATCH(C167,Orcamento!$A$7:$A$306,0))-INDEX(Orcamento!$L$7:$L$306,MATCH(C167,Orcamento!$A$7:$A$306,0))-INDEX(Orcamento!$S$7:$S$306,MATCH(C167,Orcamento!$A$7:$A$306,0))),"Rever sobreposição ou limites",IF(H167="","Falta fundamento","OK")))))))</f>
        <v/>
      </c>
    </row>
    <row r="168" spans="1:9" ht="34.950000000000003" customHeight="1">
      <c r="A168" s="8" t="s">
        <v>1158</v>
      </c>
      <c r="B168" s="7"/>
      <c r="C168" s="7"/>
      <c r="D168" s="8" t="str">
        <f>IF(C168="","",IF(COUNTIF(Orcamento!$A$7:$A$106,C168)&lt;&gt;1,"Rever ID",IF(INDEX(Orcamento!$B$7:$B$106,MATCH(C168,Orcamento!$A$7:$A$106,0))="","Rever artigo sem intervenção",INDEX(Orcamento!$B$7:$B$106,MATCH(C168,Orcamento!$A$7:$A$106,0)))))</f>
        <v/>
      </c>
      <c r="E168" s="12"/>
      <c r="F168" s="12"/>
      <c r="G168" s="7"/>
      <c r="H168" s="7"/>
      <c r="I168" s="35" t="str">
        <f>IF(COUNTA(B168:C168,E168:H168)=0,"",IF(OR(COUNTIFS(Fontes!$A$7:$A$106,B168,Fontes!$B$7:$B$106,"&lt;&gt;")&lt;&gt;1,COUNTIFS(Orcamento!$A$7:$A$306,C168,Orcamento!$B$7:$B$306,"&lt;&gt;")&lt;&gt;1),"Rever fonte ou artigo",IF(OR(G168&lt;&gt;"Confirmada",COUNT(E168:F168)&lt;&gt;2),"Cobertura por apurar",IF(COUNTIFS($B$7:$B$310,B168,$C$7:$C$310,C168)&gt;1,"Rever par fonte/artigo duplicado",IF(INDEX(Orcamento!$T$7:$T$306,MATCH(C168,Orcamento!$A$7:$A$306,0))&lt;&gt;"OK","Rever orçamento associado",IF(OR(E168&lt;0,F168&lt;0,F168&gt;E168,SUMIF($C$7:$C$310,C168,$E$7:$E$310)&gt;INDEX(Orcamento!$K$7:$K$306,MATCH(C168,Orcamento!$A$7:$A$306,0))-INDEX(Orcamento!$L$7:$L$306,MATCH(C168,Orcamento!$A$7:$A$306,0)),SUMIF($C$7:$C$310,C168,$F$7:$F$310)&gt;INDEX(Orcamento!$S$7:$S$306,MATCH(C168,Orcamento!$A$7:$A$306,0)),SUMIF($C$7:$C$310,C168,$E$7:$E$310)-SUMIF($C$7:$C$310,C168,$F$7:$F$310)&gt;INDEX(Orcamento!$K$7:$K$306,MATCH(C168,Orcamento!$A$7:$A$306,0))-INDEX(Orcamento!$L$7:$L$306,MATCH(C168,Orcamento!$A$7:$A$306,0))-INDEX(Orcamento!$S$7:$S$306,MATCH(C168,Orcamento!$A$7:$A$306,0))),"Rever sobreposição ou limites",IF(H168="","Falta fundamento","OK")))))))</f>
        <v/>
      </c>
    </row>
    <row r="169" spans="1:9" ht="34.950000000000003" customHeight="1">
      <c r="A169" s="8" t="s">
        <v>1159</v>
      </c>
      <c r="B169" s="7"/>
      <c r="C169" s="7"/>
      <c r="D169" s="8" t="str">
        <f>IF(C169="","",IF(COUNTIF(Orcamento!$A$7:$A$106,C169)&lt;&gt;1,"Rever ID",IF(INDEX(Orcamento!$B$7:$B$106,MATCH(C169,Orcamento!$A$7:$A$106,0))="","Rever artigo sem intervenção",INDEX(Orcamento!$B$7:$B$106,MATCH(C169,Orcamento!$A$7:$A$106,0)))))</f>
        <v/>
      </c>
      <c r="E169" s="12"/>
      <c r="F169" s="12"/>
      <c r="G169" s="7"/>
      <c r="H169" s="7"/>
      <c r="I169" s="35" t="str">
        <f>IF(COUNTA(B169:C169,E169:H169)=0,"",IF(OR(COUNTIFS(Fontes!$A$7:$A$106,B169,Fontes!$B$7:$B$106,"&lt;&gt;")&lt;&gt;1,COUNTIFS(Orcamento!$A$7:$A$306,C169,Orcamento!$B$7:$B$306,"&lt;&gt;")&lt;&gt;1),"Rever fonte ou artigo",IF(OR(G169&lt;&gt;"Confirmada",COUNT(E169:F169)&lt;&gt;2),"Cobertura por apurar",IF(COUNTIFS($B$7:$B$310,B169,$C$7:$C$310,C169)&gt;1,"Rever par fonte/artigo duplicado",IF(INDEX(Orcamento!$T$7:$T$306,MATCH(C169,Orcamento!$A$7:$A$306,0))&lt;&gt;"OK","Rever orçamento associado",IF(OR(E169&lt;0,F169&lt;0,F169&gt;E169,SUMIF($C$7:$C$310,C169,$E$7:$E$310)&gt;INDEX(Orcamento!$K$7:$K$306,MATCH(C169,Orcamento!$A$7:$A$306,0))-INDEX(Orcamento!$L$7:$L$306,MATCH(C169,Orcamento!$A$7:$A$306,0)),SUMIF($C$7:$C$310,C169,$F$7:$F$310)&gt;INDEX(Orcamento!$S$7:$S$306,MATCH(C169,Orcamento!$A$7:$A$306,0)),SUMIF($C$7:$C$310,C169,$E$7:$E$310)-SUMIF($C$7:$C$310,C169,$F$7:$F$310)&gt;INDEX(Orcamento!$K$7:$K$306,MATCH(C169,Orcamento!$A$7:$A$306,0))-INDEX(Orcamento!$L$7:$L$306,MATCH(C169,Orcamento!$A$7:$A$306,0))-INDEX(Orcamento!$S$7:$S$306,MATCH(C169,Orcamento!$A$7:$A$306,0))),"Rever sobreposição ou limites",IF(H169="","Falta fundamento","OK")))))))</f>
        <v/>
      </c>
    </row>
    <row r="170" spans="1:9" ht="34.950000000000003" customHeight="1">
      <c r="A170" s="8" t="s">
        <v>1160</v>
      </c>
      <c r="B170" s="7"/>
      <c r="C170" s="7"/>
      <c r="D170" s="8" t="str">
        <f>IF(C170="","",IF(COUNTIF(Orcamento!$A$7:$A$106,C170)&lt;&gt;1,"Rever ID",IF(INDEX(Orcamento!$B$7:$B$106,MATCH(C170,Orcamento!$A$7:$A$106,0))="","Rever artigo sem intervenção",INDEX(Orcamento!$B$7:$B$106,MATCH(C170,Orcamento!$A$7:$A$106,0)))))</f>
        <v/>
      </c>
      <c r="E170" s="12"/>
      <c r="F170" s="12"/>
      <c r="G170" s="7"/>
      <c r="H170" s="7"/>
      <c r="I170" s="35" t="str">
        <f>IF(COUNTA(B170:C170,E170:H170)=0,"",IF(OR(COUNTIFS(Fontes!$A$7:$A$106,B170,Fontes!$B$7:$B$106,"&lt;&gt;")&lt;&gt;1,COUNTIFS(Orcamento!$A$7:$A$306,C170,Orcamento!$B$7:$B$306,"&lt;&gt;")&lt;&gt;1),"Rever fonte ou artigo",IF(OR(G170&lt;&gt;"Confirmada",COUNT(E170:F170)&lt;&gt;2),"Cobertura por apurar",IF(COUNTIFS($B$7:$B$310,B170,$C$7:$C$310,C170)&gt;1,"Rever par fonte/artigo duplicado",IF(INDEX(Orcamento!$T$7:$T$306,MATCH(C170,Orcamento!$A$7:$A$306,0))&lt;&gt;"OK","Rever orçamento associado",IF(OR(E170&lt;0,F170&lt;0,F170&gt;E170,SUMIF($C$7:$C$310,C170,$E$7:$E$310)&gt;INDEX(Orcamento!$K$7:$K$306,MATCH(C170,Orcamento!$A$7:$A$306,0))-INDEX(Orcamento!$L$7:$L$306,MATCH(C170,Orcamento!$A$7:$A$306,0)),SUMIF($C$7:$C$310,C170,$F$7:$F$310)&gt;INDEX(Orcamento!$S$7:$S$306,MATCH(C170,Orcamento!$A$7:$A$306,0)),SUMIF($C$7:$C$310,C170,$E$7:$E$310)-SUMIF($C$7:$C$310,C170,$F$7:$F$310)&gt;INDEX(Orcamento!$K$7:$K$306,MATCH(C170,Orcamento!$A$7:$A$306,0))-INDEX(Orcamento!$L$7:$L$306,MATCH(C170,Orcamento!$A$7:$A$306,0))-INDEX(Orcamento!$S$7:$S$306,MATCH(C170,Orcamento!$A$7:$A$306,0))),"Rever sobreposição ou limites",IF(H170="","Falta fundamento","OK")))))))</f>
        <v/>
      </c>
    </row>
    <row r="171" spans="1:9" ht="34.950000000000003" customHeight="1">
      <c r="A171" s="8" t="s">
        <v>1161</v>
      </c>
      <c r="B171" s="7"/>
      <c r="C171" s="7"/>
      <c r="D171" s="8" t="str">
        <f>IF(C171="","",IF(COUNTIF(Orcamento!$A$7:$A$106,C171)&lt;&gt;1,"Rever ID",IF(INDEX(Orcamento!$B$7:$B$106,MATCH(C171,Orcamento!$A$7:$A$106,0))="","Rever artigo sem intervenção",INDEX(Orcamento!$B$7:$B$106,MATCH(C171,Orcamento!$A$7:$A$106,0)))))</f>
        <v/>
      </c>
      <c r="E171" s="12"/>
      <c r="F171" s="12"/>
      <c r="G171" s="7"/>
      <c r="H171" s="7"/>
      <c r="I171" s="35" t="str">
        <f>IF(COUNTA(B171:C171,E171:H171)=0,"",IF(OR(COUNTIFS(Fontes!$A$7:$A$106,B171,Fontes!$B$7:$B$106,"&lt;&gt;")&lt;&gt;1,COUNTIFS(Orcamento!$A$7:$A$306,C171,Orcamento!$B$7:$B$306,"&lt;&gt;")&lt;&gt;1),"Rever fonte ou artigo",IF(OR(G171&lt;&gt;"Confirmada",COUNT(E171:F171)&lt;&gt;2),"Cobertura por apurar",IF(COUNTIFS($B$7:$B$310,B171,$C$7:$C$310,C171)&gt;1,"Rever par fonte/artigo duplicado",IF(INDEX(Orcamento!$T$7:$T$306,MATCH(C171,Orcamento!$A$7:$A$306,0))&lt;&gt;"OK","Rever orçamento associado",IF(OR(E171&lt;0,F171&lt;0,F171&gt;E171,SUMIF($C$7:$C$310,C171,$E$7:$E$310)&gt;INDEX(Orcamento!$K$7:$K$306,MATCH(C171,Orcamento!$A$7:$A$306,0))-INDEX(Orcamento!$L$7:$L$306,MATCH(C171,Orcamento!$A$7:$A$306,0)),SUMIF($C$7:$C$310,C171,$F$7:$F$310)&gt;INDEX(Orcamento!$S$7:$S$306,MATCH(C171,Orcamento!$A$7:$A$306,0)),SUMIF($C$7:$C$310,C171,$E$7:$E$310)-SUMIF($C$7:$C$310,C171,$F$7:$F$310)&gt;INDEX(Orcamento!$K$7:$K$306,MATCH(C171,Orcamento!$A$7:$A$306,0))-INDEX(Orcamento!$L$7:$L$306,MATCH(C171,Orcamento!$A$7:$A$306,0))-INDEX(Orcamento!$S$7:$S$306,MATCH(C171,Orcamento!$A$7:$A$306,0))),"Rever sobreposição ou limites",IF(H171="","Falta fundamento","OK")))))))</f>
        <v/>
      </c>
    </row>
    <row r="172" spans="1:9" ht="34.950000000000003" customHeight="1">
      <c r="A172" s="8" t="s">
        <v>1162</v>
      </c>
      <c r="B172" s="7"/>
      <c r="C172" s="7"/>
      <c r="D172" s="8" t="str">
        <f>IF(C172="","",IF(COUNTIF(Orcamento!$A$7:$A$106,C172)&lt;&gt;1,"Rever ID",IF(INDEX(Orcamento!$B$7:$B$106,MATCH(C172,Orcamento!$A$7:$A$106,0))="","Rever artigo sem intervenção",INDEX(Orcamento!$B$7:$B$106,MATCH(C172,Orcamento!$A$7:$A$106,0)))))</f>
        <v/>
      </c>
      <c r="E172" s="12"/>
      <c r="F172" s="12"/>
      <c r="G172" s="7"/>
      <c r="H172" s="7"/>
      <c r="I172" s="35" t="str">
        <f>IF(COUNTA(B172:C172,E172:H172)=0,"",IF(OR(COUNTIFS(Fontes!$A$7:$A$106,B172,Fontes!$B$7:$B$106,"&lt;&gt;")&lt;&gt;1,COUNTIFS(Orcamento!$A$7:$A$306,C172,Orcamento!$B$7:$B$306,"&lt;&gt;")&lt;&gt;1),"Rever fonte ou artigo",IF(OR(G172&lt;&gt;"Confirmada",COUNT(E172:F172)&lt;&gt;2),"Cobertura por apurar",IF(COUNTIFS($B$7:$B$310,B172,$C$7:$C$310,C172)&gt;1,"Rever par fonte/artigo duplicado",IF(INDEX(Orcamento!$T$7:$T$306,MATCH(C172,Orcamento!$A$7:$A$306,0))&lt;&gt;"OK","Rever orçamento associado",IF(OR(E172&lt;0,F172&lt;0,F172&gt;E172,SUMIF($C$7:$C$310,C172,$E$7:$E$310)&gt;INDEX(Orcamento!$K$7:$K$306,MATCH(C172,Orcamento!$A$7:$A$306,0))-INDEX(Orcamento!$L$7:$L$306,MATCH(C172,Orcamento!$A$7:$A$306,0)),SUMIF($C$7:$C$310,C172,$F$7:$F$310)&gt;INDEX(Orcamento!$S$7:$S$306,MATCH(C172,Orcamento!$A$7:$A$306,0)),SUMIF($C$7:$C$310,C172,$E$7:$E$310)-SUMIF($C$7:$C$310,C172,$F$7:$F$310)&gt;INDEX(Orcamento!$K$7:$K$306,MATCH(C172,Orcamento!$A$7:$A$306,0))-INDEX(Orcamento!$L$7:$L$306,MATCH(C172,Orcamento!$A$7:$A$306,0))-INDEX(Orcamento!$S$7:$S$306,MATCH(C172,Orcamento!$A$7:$A$306,0))),"Rever sobreposição ou limites",IF(H172="","Falta fundamento","OK")))))))</f>
        <v/>
      </c>
    </row>
    <row r="173" spans="1:9" ht="34.950000000000003" customHeight="1">
      <c r="A173" s="8" t="s">
        <v>1163</v>
      </c>
      <c r="B173" s="7"/>
      <c r="C173" s="7"/>
      <c r="D173" s="8" t="str">
        <f>IF(C173="","",IF(COUNTIF(Orcamento!$A$7:$A$106,C173)&lt;&gt;1,"Rever ID",IF(INDEX(Orcamento!$B$7:$B$106,MATCH(C173,Orcamento!$A$7:$A$106,0))="","Rever artigo sem intervenção",INDEX(Orcamento!$B$7:$B$106,MATCH(C173,Orcamento!$A$7:$A$106,0)))))</f>
        <v/>
      </c>
      <c r="E173" s="12"/>
      <c r="F173" s="12"/>
      <c r="G173" s="7"/>
      <c r="H173" s="7"/>
      <c r="I173" s="35" t="str">
        <f>IF(COUNTA(B173:C173,E173:H173)=0,"",IF(OR(COUNTIFS(Fontes!$A$7:$A$106,B173,Fontes!$B$7:$B$106,"&lt;&gt;")&lt;&gt;1,COUNTIFS(Orcamento!$A$7:$A$306,C173,Orcamento!$B$7:$B$306,"&lt;&gt;")&lt;&gt;1),"Rever fonte ou artigo",IF(OR(G173&lt;&gt;"Confirmada",COUNT(E173:F173)&lt;&gt;2),"Cobertura por apurar",IF(COUNTIFS($B$7:$B$310,B173,$C$7:$C$310,C173)&gt;1,"Rever par fonte/artigo duplicado",IF(INDEX(Orcamento!$T$7:$T$306,MATCH(C173,Orcamento!$A$7:$A$306,0))&lt;&gt;"OK","Rever orçamento associado",IF(OR(E173&lt;0,F173&lt;0,F173&gt;E173,SUMIF($C$7:$C$310,C173,$E$7:$E$310)&gt;INDEX(Orcamento!$K$7:$K$306,MATCH(C173,Orcamento!$A$7:$A$306,0))-INDEX(Orcamento!$L$7:$L$306,MATCH(C173,Orcamento!$A$7:$A$306,0)),SUMIF($C$7:$C$310,C173,$F$7:$F$310)&gt;INDEX(Orcamento!$S$7:$S$306,MATCH(C173,Orcamento!$A$7:$A$306,0)),SUMIF($C$7:$C$310,C173,$E$7:$E$310)-SUMIF($C$7:$C$310,C173,$F$7:$F$310)&gt;INDEX(Orcamento!$K$7:$K$306,MATCH(C173,Orcamento!$A$7:$A$306,0))-INDEX(Orcamento!$L$7:$L$306,MATCH(C173,Orcamento!$A$7:$A$306,0))-INDEX(Orcamento!$S$7:$S$306,MATCH(C173,Orcamento!$A$7:$A$306,0))),"Rever sobreposição ou limites",IF(H173="","Falta fundamento","OK")))))))</f>
        <v/>
      </c>
    </row>
    <row r="174" spans="1:9" ht="34.950000000000003" customHeight="1">
      <c r="A174" s="8" t="s">
        <v>1164</v>
      </c>
      <c r="B174" s="7"/>
      <c r="C174" s="7"/>
      <c r="D174" s="8" t="str">
        <f>IF(C174="","",IF(COUNTIF(Orcamento!$A$7:$A$106,C174)&lt;&gt;1,"Rever ID",IF(INDEX(Orcamento!$B$7:$B$106,MATCH(C174,Orcamento!$A$7:$A$106,0))="","Rever artigo sem intervenção",INDEX(Orcamento!$B$7:$B$106,MATCH(C174,Orcamento!$A$7:$A$106,0)))))</f>
        <v/>
      </c>
      <c r="E174" s="12"/>
      <c r="F174" s="12"/>
      <c r="G174" s="7"/>
      <c r="H174" s="7"/>
      <c r="I174" s="35" t="str">
        <f>IF(COUNTA(B174:C174,E174:H174)=0,"",IF(OR(COUNTIFS(Fontes!$A$7:$A$106,B174,Fontes!$B$7:$B$106,"&lt;&gt;")&lt;&gt;1,COUNTIFS(Orcamento!$A$7:$A$306,C174,Orcamento!$B$7:$B$306,"&lt;&gt;")&lt;&gt;1),"Rever fonte ou artigo",IF(OR(G174&lt;&gt;"Confirmada",COUNT(E174:F174)&lt;&gt;2),"Cobertura por apurar",IF(COUNTIFS($B$7:$B$310,B174,$C$7:$C$310,C174)&gt;1,"Rever par fonte/artigo duplicado",IF(INDEX(Orcamento!$T$7:$T$306,MATCH(C174,Orcamento!$A$7:$A$306,0))&lt;&gt;"OK","Rever orçamento associado",IF(OR(E174&lt;0,F174&lt;0,F174&gt;E174,SUMIF($C$7:$C$310,C174,$E$7:$E$310)&gt;INDEX(Orcamento!$K$7:$K$306,MATCH(C174,Orcamento!$A$7:$A$306,0))-INDEX(Orcamento!$L$7:$L$306,MATCH(C174,Orcamento!$A$7:$A$306,0)),SUMIF($C$7:$C$310,C174,$F$7:$F$310)&gt;INDEX(Orcamento!$S$7:$S$306,MATCH(C174,Orcamento!$A$7:$A$306,0)),SUMIF($C$7:$C$310,C174,$E$7:$E$310)-SUMIF($C$7:$C$310,C174,$F$7:$F$310)&gt;INDEX(Orcamento!$K$7:$K$306,MATCH(C174,Orcamento!$A$7:$A$306,0))-INDEX(Orcamento!$L$7:$L$306,MATCH(C174,Orcamento!$A$7:$A$306,0))-INDEX(Orcamento!$S$7:$S$306,MATCH(C174,Orcamento!$A$7:$A$306,0))),"Rever sobreposição ou limites",IF(H174="","Falta fundamento","OK")))))))</f>
        <v/>
      </c>
    </row>
    <row r="175" spans="1:9" ht="34.950000000000003" customHeight="1">
      <c r="A175" s="8" t="s">
        <v>1165</v>
      </c>
      <c r="B175" s="7"/>
      <c r="C175" s="7"/>
      <c r="D175" s="8" t="str">
        <f>IF(C175="","",IF(COUNTIF(Orcamento!$A$7:$A$106,C175)&lt;&gt;1,"Rever ID",IF(INDEX(Orcamento!$B$7:$B$106,MATCH(C175,Orcamento!$A$7:$A$106,0))="","Rever artigo sem intervenção",INDEX(Orcamento!$B$7:$B$106,MATCH(C175,Orcamento!$A$7:$A$106,0)))))</f>
        <v/>
      </c>
      <c r="E175" s="12"/>
      <c r="F175" s="12"/>
      <c r="G175" s="7"/>
      <c r="H175" s="7"/>
      <c r="I175" s="35" t="str">
        <f>IF(COUNTA(B175:C175,E175:H175)=0,"",IF(OR(COUNTIFS(Fontes!$A$7:$A$106,B175,Fontes!$B$7:$B$106,"&lt;&gt;")&lt;&gt;1,COUNTIFS(Orcamento!$A$7:$A$306,C175,Orcamento!$B$7:$B$306,"&lt;&gt;")&lt;&gt;1),"Rever fonte ou artigo",IF(OR(G175&lt;&gt;"Confirmada",COUNT(E175:F175)&lt;&gt;2),"Cobertura por apurar",IF(COUNTIFS($B$7:$B$310,B175,$C$7:$C$310,C175)&gt;1,"Rever par fonte/artigo duplicado",IF(INDEX(Orcamento!$T$7:$T$306,MATCH(C175,Orcamento!$A$7:$A$306,0))&lt;&gt;"OK","Rever orçamento associado",IF(OR(E175&lt;0,F175&lt;0,F175&gt;E175,SUMIF($C$7:$C$310,C175,$E$7:$E$310)&gt;INDEX(Orcamento!$K$7:$K$306,MATCH(C175,Orcamento!$A$7:$A$306,0))-INDEX(Orcamento!$L$7:$L$306,MATCH(C175,Orcamento!$A$7:$A$306,0)),SUMIF($C$7:$C$310,C175,$F$7:$F$310)&gt;INDEX(Orcamento!$S$7:$S$306,MATCH(C175,Orcamento!$A$7:$A$306,0)),SUMIF($C$7:$C$310,C175,$E$7:$E$310)-SUMIF($C$7:$C$310,C175,$F$7:$F$310)&gt;INDEX(Orcamento!$K$7:$K$306,MATCH(C175,Orcamento!$A$7:$A$306,0))-INDEX(Orcamento!$L$7:$L$306,MATCH(C175,Orcamento!$A$7:$A$306,0))-INDEX(Orcamento!$S$7:$S$306,MATCH(C175,Orcamento!$A$7:$A$306,0))),"Rever sobreposição ou limites",IF(H175="","Falta fundamento","OK")))))))</f>
        <v/>
      </c>
    </row>
    <row r="176" spans="1:9" ht="34.950000000000003" customHeight="1">
      <c r="A176" s="8" t="s">
        <v>1166</v>
      </c>
      <c r="B176" s="7"/>
      <c r="C176" s="7"/>
      <c r="D176" s="8" t="str">
        <f>IF(C176="","",IF(COUNTIF(Orcamento!$A$7:$A$106,C176)&lt;&gt;1,"Rever ID",IF(INDEX(Orcamento!$B$7:$B$106,MATCH(C176,Orcamento!$A$7:$A$106,0))="","Rever artigo sem intervenção",INDEX(Orcamento!$B$7:$B$106,MATCH(C176,Orcamento!$A$7:$A$106,0)))))</f>
        <v/>
      </c>
      <c r="E176" s="12"/>
      <c r="F176" s="12"/>
      <c r="G176" s="7"/>
      <c r="H176" s="7"/>
      <c r="I176" s="35" t="str">
        <f>IF(COUNTA(B176:C176,E176:H176)=0,"",IF(OR(COUNTIFS(Fontes!$A$7:$A$106,B176,Fontes!$B$7:$B$106,"&lt;&gt;")&lt;&gt;1,COUNTIFS(Orcamento!$A$7:$A$306,C176,Orcamento!$B$7:$B$306,"&lt;&gt;")&lt;&gt;1),"Rever fonte ou artigo",IF(OR(G176&lt;&gt;"Confirmada",COUNT(E176:F176)&lt;&gt;2),"Cobertura por apurar",IF(COUNTIFS($B$7:$B$310,B176,$C$7:$C$310,C176)&gt;1,"Rever par fonte/artigo duplicado",IF(INDEX(Orcamento!$T$7:$T$306,MATCH(C176,Orcamento!$A$7:$A$306,0))&lt;&gt;"OK","Rever orçamento associado",IF(OR(E176&lt;0,F176&lt;0,F176&gt;E176,SUMIF($C$7:$C$310,C176,$E$7:$E$310)&gt;INDEX(Orcamento!$K$7:$K$306,MATCH(C176,Orcamento!$A$7:$A$306,0))-INDEX(Orcamento!$L$7:$L$306,MATCH(C176,Orcamento!$A$7:$A$306,0)),SUMIF($C$7:$C$310,C176,$F$7:$F$310)&gt;INDEX(Orcamento!$S$7:$S$306,MATCH(C176,Orcamento!$A$7:$A$306,0)),SUMIF($C$7:$C$310,C176,$E$7:$E$310)-SUMIF($C$7:$C$310,C176,$F$7:$F$310)&gt;INDEX(Orcamento!$K$7:$K$306,MATCH(C176,Orcamento!$A$7:$A$306,0))-INDEX(Orcamento!$L$7:$L$306,MATCH(C176,Orcamento!$A$7:$A$306,0))-INDEX(Orcamento!$S$7:$S$306,MATCH(C176,Orcamento!$A$7:$A$306,0))),"Rever sobreposição ou limites",IF(H176="","Falta fundamento","OK")))))))</f>
        <v/>
      </c>
    </row>
    <row r="177" spans="1:9" ht="34.950000000000003" customHeight="1">
      <c r="A177" s="8" t="s">
        <v>1167</v>
      </c>
      <c r="B177" s="7"/>
      <c r="C177" s="7"/>
      <c r="D177" s="8" t="str">
        <f>IF(C177="","",IF(COUNTIF(Orcamento!$A$7:$A$106,C177)&lt;&gt;1,"Rever ID",IF(INDEX(Orcamento!$B$7:$B$106,MATCH(C177,Orcamento!$A$7:$A$106,0))="","Rever artigo sem intervenção",INDEX(Orcamento!$B$7:$B$106,MATCH(C177,Orcamento!$A$7:$A$106,0)))))</f>
        <v/>
      </c>
      <c r="E177" s="12"/>
      <c r="F177" s="12"/>
      <c r="G177" s="7"/>
      <c r="H177" s="7"/>
      <c r="I177" s="35" t="str">
        <f>IF(COUNTA(B177:C177,E177:H177)=0,"",IF(OR(COUNTIFS(Fontes!$A$7:$A$106,B177,Fontes!$B$7:$B$106,"&lt;&gt;")&lt;&gt;1,COUNTIFS(Orcamento!$A$7:$A$306,C177,Orcamento!$B$7:$B$306,"&lt;&gt;")&lt;&gt;1),"Rever fonte ou artigo",IF(OR(G177&lt;&gt;"Confirmada",COUNT(E177:F177)&lt;&gt;2),"Cobertura por apurar",IF(COUNTIFS($B$7:$B$310,B177,$C$7:$C$310,C177)&gt;1,"Rever par fonte/artigo duplicado",IF(INDEX(Orcamento!$T$7:$T$306,MATCH(C177,Orcamento!$A$7:$A$306,0))&lt;&gt;"OK","Rever orçamento associado",IF(OR(E177&lt;0,F177&lt;0,F177&gt;E177,SUMIF($C$7:$C$310,C177,$E$7:$E$310)&gt;INDEX(Orcamento!$K$7:$K$306,MATCH(C177,Orcamento!$A$7:$A$306,0))-INDEX(Orcamento!$L$7:$L$306,MATCH(C177,Orcamento!$A$7:$A$306,0)),SUMIF($C$7:$C$310,C177,$F$7:$F$310)&gt;INDEX(Orcamento!$S$7:$S$306,MATCH(C177,Orcamento!$A$7:$A$306,0)),SUMIF($C$7:$C$310,C177,$E$7:$E$310)-SUMIF($C$7:$C$310,C177,$F$7:$F$310)&gt;INDEX(Orcamento!$K$7:$K$306,MATCH(C177,Orcamento!$A$7:$A$306,0))-INDEX(Orcamento!$L$7:$L$306,MATCH(C177,Orcamento!$A$7:$A$306,0))-INDEX(Orcamento!$S$7:$S$306,MATCH(C177,Orcamento!$A$7:$A$306,0))),"Rever sobreposição ou limites",IF(H177="","Falta fundamento","OK")))))))</f>
        <v/>
      </c>
    </row>
    <row r="178" spans="1:9" ht="34.950000000000003" customHeight="1">
      <c r="A178" s="8" t="s">
        <v>1168</v>
      </c>
      <c r="B178" s="7"/>
      <c r="C178" s="7"/>
      <c r="D178" s="8" t="str">
        <f>IF(C178="","",IF(COUNTIF(Orcamento!$A$7:$A$106,C178)&lt;&gt;1,"Rever ID",IF(INDEX(Orcamento!$B$7:$B$106,MATCH(C178,Orcamento!$A$7:$A$106,0))="","Rever artigo sem intervenção",INDEX(Orcamento!$B$7:$B$106,MATCH(C178,Orcamento!$A$7:$A$106,0)))))</f>
        <v/>
      </c>
      <c r="E178" s="12"/>
      <c r="F178" s="12"/>
      <c r="G178" s="7"/>
      <c r="H178" s="7"/>
      <c r="I178" s="35" t="str">
        <f>IF(COUNTA(B178:C178,E178:H178)=0,"",IF(OR(COUNTIFS(Fontes!$A$7:$A$106,B178,Fontes!$B$7:$B$106,"&lt;&gt;")&lt;&gt;1,COUNTIFS(Orcamento!$A$7:$A$306,C178,Orcamento!$B$7:$B$306,"&lt;&gt;")&lt;&gt;1),"Rever fonte ou artigo",IF(OR(G178&lt;&gt;"Confirmada",COUNT(E178:F178)&lt;&gt;2),"Cobertura por apurar",IF(COUNTIFS($B$7:$B$310,B178,$C$7:$C$310,C178)&gt;1,"Rever par fonte/artigo duplicado",IF(INDEX(Orcamento!$T$7:$T$306,MATCH(C178,Orcamento!$A$7:$A$306,0))&lt;&gt;"OK","Rever orçamento associado",IF(OR(E178&lt;0,F178&lt;0,F178&gt;E178,SUMIF($C$7:$C$310,C178,$E$7:$E$310)&gt;INDEX(Orcamento!$K$7:$K$306,MATCH(C178,Orcamento!$A$7:$A$306,0))-INDEX(Orcamento!$L$7:$L$306,MATCH(C178,Orcamento!$A$7:$A$306,0)),SUMIF($C$7:$C$310,C178,$F$7:$F$310)&gt;INDEX(Orcamento!$S$7:$S$306,MATCH(C178,Orcamento!$A$7:$A$306,0)),SUMIF($C$7:$C$310,C178,$E$7:$E$310)-SUMIF($C$7:$C$310,C178,$F$7:$F$310)&gt;INDEX(Orcamento!$K$7:$K$306,MATCH(C178,Orcamento!$A$7:$A$306,0))-INDEX(Orcamento!$L$7:$L$306,MATCH(C178,Orcamento!$A$7:$A$306,0))-INDEX(Orcamento!$S$7:$S$306,MATCH(C178,Orcamento!$A$7:$A$306,0))),"Rever sobreposição ou limites",IF(H178="","Falta fundamento","OK")))))))</f>
        <v/>
      </c>
    </row>
    <row r="179" spans="1:9" ht="34.950000000000003" customHeight="1">
      <c r="A179" s="8" t="s">
        <v>1169</v>
      </c>
      <c r="B179" s="7"/>
      <c r="C179" s="7"/>
      <c r="D179" s="8" t="str">
        <f>IF(C179="","",IF(COUNTIF(Orcamento!$A$7:$A$106,C179)&lt;&gt;1,"Rever ID",IF(INDEX(Orcamento!$B$7:$B$106,MATCH(C179,Orcamento!$A$7:$A$106,0))="","Rever artigo sem intervenção",INDEX(Orcamento!$B$7:$B$106,MATCH(C179,Orcamento!$A$7:$A$106,0)))))</f>
        <v/>
      </c>
      <c r="E179" s="12"/>
      <c r="F179" s="12"/>
      <c r="G179" s="7"/>
      <c r="H179" s="7"/>
      <c r="I179" s="35" t="str">
        <f>IF(COUNTA(B179:C179,E179:H179)=0,"",IF(OR(COUNTIFS(Fontes!$A$7:$A$106,B179,Fontes!$B$7:$B$106,"&lt;&gt;")&lt;&gt;1,COUNTIFS(Orcamento!$A$7:$A$306,C179,Orcamento!$B$7:$B$306,"&lt;&gt;")&lt;&gt;1),"Rever fonte ou artigo",IF(OR(G179&lt;&gt;"Confirmada",COUNT(E179:F179)&lt;&gt;2),"Cobertura por apurar",IF(COUNTIFS($B$7:$B$310,B179,$C$7:$C$310,C179)&gt;1,"Rever par fonte/artigo duplicado",IF(INDEX(Orcamento!$T$7:$T$306,MATCH(C179,Orcamento!$A$7:$A$306,0))&lt;&gt;"OK","Rever orçamento associado",IF(OR(E179&lt;0,F179&lt;0,F179&gt;E179,SUMIF($C$7:$C$310,C179,$E$7:$E$310)&gt;INDEX(Orcamento!$K$7:$K$306,MATCH(C179,Orcamento!$A$7:$A$306,0))-INDEX(Orcamento!$L$7:$L$306,MATCH(C179,Orcamento!$A$7:$A$306,0)),SUMIF($C$7:$C$310,C179,$F$7:$F$310)&gt;INDEX(Orcamento!$S$7:$S$306,MATCH(C179,Orcamento!$A$7:$A$306,0)),SUMIF($C$7:$C$310,C179,$E$7:$E$310)-SUMIF($C$7:$C$310,C179,$F$7:$F$310)&gt;INDEX(Orcamento!$K$7:$K$306,MATCH(C179,Orcamento!$A$7:$A$306,0))-INDEX(Orcamento!$L$7:$L$306,MATCH(C179,Orcamento!$A$7:$A$306,0))-INDEX(Orcamento!$S$7:$S$306,MATCH(C179,Orcamento!$A$7:$A$306,0))),"Rever sobreposição ou limites",IF(H179="","Falta fundamento","OK")))))))</f>
        <v/>
      </c>
    </row>
    <row r="180" spans="1:9" ht="34.950000000000003" customHeight="1">
      <c r="A180" s="8" t="s">
        <v>1170</v>
      </c>
      <c r="B180" s="7"/>
      <c r="C180" s="7"/>
      <c r="D180" s="8" t="str">
        <f>IF(C180="","",IF(COUNTIF(Orcamento!$A$7:$A$106,C180)&lt;&gt;1,"Rever ID",IF(INDEX(Orcamento!$B$7:$B$106,MATCH(C180,Orcamento!$A$7:$A$106,0))="","Rever artigo sem intervenção",INDEX(Orcamento!$B$7:$B$106,MATCH(C180,Orcamento!$A$7:$A$106,0)))))</f>
        <v/>
      </c>
      <c r="E180" s="12"/>
      <c r="F180" s="12"/>
      <c r="G180" s="7"/>
      <c r="H180" s="7"/>
      <c r="I180" s="35" t="str">
        <f>IF(COUNTA(B180:C180,E180:H180)=0,"",IF(OR(COUNTIFS(Fontes!$A$7:$A$106,B180,Fontes!$B$7:$B$106,"&lt;&gt;")&lt;&gt;1,COUNTIFS(Orcamento!$A$7:$A$306,C180,Orcamento!$B$7:$B$306,"&lt;&gt;")&lt;&gt;1),"Rever fonte ou artigo",IF(OR(G180&lt;&gt;"Confirmada",COUNT(E180:F180)&lt;&gt;2),"Cobertura por apurar",IF(COUNTIFS($B$7:$B$310,B180,$C$7:$C$310,C180)&gt;1,"Rever par fonte/artigo duplicado",IF(INDEX(Orcamento!$T$7:$T$306,MATCH(C180,Orcamento!$A$7:$A$306,0))&lt;&gt;"OK","Rever orçamento associado",IF(OR(E180&lt;0,F180&lt;0,F180&gt;E180,SUMIF($C$7:$C$310,C180,$E$7:$E$310)&gt;INDEX(Orcamento!$K$7:$K$306,MATCH(C180,Orcamento!$A$7:$A$306,0))-INDEX(Orcamento!$L$7:$L$306,MATCH(C180,Orcamento!$A$7:$A$306,0)),SUMIF($C$7:$C$310,C180,$F$7:$F$310)&gt;INDEX(Orcamento!$S$7:$S$306,MATCH(C180,Orcamento!$A$7:$A$306,0)),SUMIF($C$7:$C$310,C180,$E$7:$E$310)-SUMIF($C$7:$C$310,C180,$F$7:$F$310)&gt;INDEX(Orcamento!$K$7:$K$306,MATCH(C180,Orcamento!$A$7:$A$306,0))-INDEX(Orcamento!$L$7:$L$306,MATCH(C180,Orcamento!$A$7:$A$306,0))-INDEX(Orcamento!$S$7:$S$306,MATCH(C180,Orcamento!$A$7:$A$306,0))),"Rever sobreposição ou limites",IF(H180="","Falta fundamento","OK")))))))</f>
        <v/>
      </c>
    </row>
    <row r="181" spans="1:9" ht="34.950000000000003" customHeight="1">
      <c r="A181" s="8" t="s">
        <v>1171</v>
      </c>
      <c r="B181" s="7"/>
      <c r="C181" s="7"/>
      <c r="D181" s="8" t="str">
        <f>IF(C181="","",IF(COUNTIF(Orcamento!$A$7:$A$106,C181)&lt;&gt;1,"Rever ID",IF(INDEX(Orcamento!$B$7:$B$106,MATCH(C181,Orcamento!$A$7:$A$106,0))="","Rever artigo sem intervenção",INDEX(Orcamento!$B$7:$B$106,MATCH(C181,Orcamento!$A$7:$A$106,0)))))</f>
        <v/>
      </c>
      <c r="E181" s="12"/>
      <c r="F181" s="12"/>
      <c r="G181" s="7"/>
      <c r="H181" s="7"/>
      <c r="I181" s="35" t="str">
        <f>IF(COUNTA(B181:C181,E181:H181)=0,"",IF(OR(COUNTIFS(Fontes!$A$7:$A$106,B181,Fontes!$B$7:$B$106,"&lt;&gt;")&lt;&gt;1,COUNTIFS(Orcamento!$A$7:$A$306,C181,Orcamento!$B$7:$B$306,"&lt;&gt;")&lt;&gt;1),"Rever fonte ou artigo",IF(OR(G181&lt;&gt;"Confirmada",COUNT(E181:F181)&lt;&gt;2),"Cobertura por apurar",IF(COUNTIFS($B$7:$B$310,B181,$C$7:$C$310,C181)&gt;1,"Rever par fonte/artigo duplicado",IF(INDEX(Orcamento!$T$7:$T$306,MATCH(C181,Orcamento!$A$7:$A$306,0))&lt;&gt;"OK","Rever orçamento associado",IF(OR(E181&lt;0,F181&lt;0,F181&gt;E181,SUMIF($C$7:$C$310,C181,$E$7:$E$310)&gt;INDEX(Orcamento!$K$7:$K$306,MATCH(C181,Orcamento!$A$7:$A$306,0))-INDEX(Orcamento!$L$7:$L$306,MATCH(C181,Orcamento!$A$7:$A$306,0)),SUMIF($C$7:$C$310,C181,$F$7:$F$310)&gt;INDEX(Orcamento!$S$7:$S$306,MATCH(C181,Orcamento!$A$7:$A$306,0)),SUMIF($C$7:$C$310,C181,$E$7:$E$310)-SUMIF($C$7:$C$310,C181,$F$7:$F$310)&gt;INDEX(Orcamento!$K$7:$K$306,MATCH(C181,Orcamento!$A$7:$A$306,0))-INDEX(Orcamento!$L$7:$L$306,MATCH(C181,Orcamento!$A$7:$A$306,0))-INDEX(Orcamento!$S$7:$S$306,MATCH(C181,Orcamento!$A$7:$A$306,0))),"Rever sobreposição ou limites",IF(H181="","Falta fundamento","OK")))))))</f>
        <v/>
      </c>
    </row>
    <row r="182" spans="1:9" ht="34.950000000000003" customHeight="1">
      <c r="A182" s="8" t="s">
        <v>1172</v>
      </c>
      <c r="B182" s="7"/>
      <c r="C182" s="7"/>
      <c r="D182" s="8" t="str">
        <f>IF(C182="","",IF(COUNTIF(Orcamento!$A$7:$A$106,C182)&lt;&gt;1,"Rever ID",IF(INDEX(Orcamento!$B$7:$B$106,MATCH(C182,Orcamento!$A$7:$A$106,0))="","Rever artigo sem intervenção",INDEX(Orcamento!$B$7:$B$106,MATCH(C182,Orcamento!$A$7:$A$106,0)))))</f>
        <v/>
      </c>
      <c r="E182" s="12"/>
      <c r="F182" s="12"/>
      <c r="G182" s="7"/>
      <c r="H182" s="7"/>
      <c r="I182" s="35" t="str">
        <f>IF(COUNTA(B182:C182,E182:H182)=0,"",IF(OR(COUNTIFS(Fontes!$A$7:$A$106,B182,Fontes!$B$7:$B$106,"&lt;&gt;")&lt;&gt;1,COUNTIFS(Orcamento!$A$7:$A$306,C182,Orcamento!$B$7:$B$306,"&lt;&gt;")&lt;&gt;1),"Rever fonte ou artigo",IF(OR(G182&lt;&gt;"Confirmada",COUNT(E182:F182)&lt;&gt;2),"Cobertura por apurar",IF(COUNTIFS($B$7:$B$310,B182,$C$7:$C$310,C182)&gt;1,"Rever par fonte/artigo duplicado",IF(INDEX(Orcamento!$T$7:$T$306,MATCH(C182,Orcamento!$A$7:$A$306,0))&lt;&gt;"OK","Rever orçamento associado",IF(OR(E182&lt;0,F182&lt;0,F182&gt;E182,SUMIF($C$7:$C$310,C182,$E$7:$E$310)&gt;INDEX(Orcamento!$K$7:$K$306,MATCH(C182,Orcamento!$A$7:$A$306,0))-INDEX(Orcamento!$L$7:$L$306,MATCH(C182,Orcamento!$A$7:$A$306,0)),SUMIF($C$7:$C$310,C182,$F$7:$F$310)&gt;INDEX(Orcamento!$S$7:$S$306,MATCH(C182,Orcamento!$A$7:$A$306,0)),SUMIF($C$7:$C$310,C182,$E$7:$E$310)-SUMIF($C$7:$C$310,C182,$F$7:$F$310)&gt;INDEX(Orcamento!$K$7:$K$306,MATCH(C182,Orcamento!$A$7:$A$306,0))-INDEX(Orcamento!$L$7:$L$306,MATCH(C182,Orcamento!$A$7:$A$306,0))-INDEX(Orcamento!$S$7:$S$306,MATCH(C182,Orcamento!$A$7:$A$306,0))),"Rever sobreposição ou limites",IF(H182="","Falta fundamento","OK")))))))</f>
        <v/>
      </c>
    </row>
    <row r="183" spans="1:9" ht="34.950000000000003" customHeight="1">
      <c r="A183" s="8" t="s">
        <v>1173</v>
      </c>
      <c r="B183" s="7"/>
      <c r="C183" s="7"/>
      <c r="D183" s="8" t="str">
        <f>IF(C183="","",IF(COUNTIF(Orcamento!$A$7:$A$106,C183)&lt;&gt;1,"Rever ID",IF(INDEX(Orcamento!$B$7:$B$106,MATCH(C183,Orcamento!$A$7:$A$106,0))="","Rever artigo sem intervenção",INDEX(Orcamento!$B$7:$B$106,MATCH(C183,Orcamento!$A$7:$A$106,0)))))</f>
        <v/>
      </c>
      <c r="E183" s="12"/>
      <c r="F183" s="12"/>
      <c r="G183" s="7"/>
      <c r="H183" s="7"/>
      <c r="I183" s="35" t="str">
        <f>IF(COUNTA(B183:C183,E183:H183)=0,"",IF(OR(COUNTIFS(Fontes!$A$7:$A$106,B183,Fontes!$B$7:$B$106,"&lt;&gt;")&lt;&gt;1,COUNTIFS(Orcamento!$A$7:$A$306,C183,Orcamento!$B$7:$B$306,"&lt;&gt;")&lt;&gt;1),"Rever fonte ou artigo",IF(OR(G183&lt;&gt;"Confirmada",COUNT(E183:F183)&lt;&gt;2),"Cobertura por apurar",IF(COUNTIFS($B$7:$B$310,B183,$C$7:$C$310,C183)&gt;1,"Rever par fonte/artigo duplicado",IF(INDEX(Orcamento!$T$7:$T$306,MATCH(C183,Orcamento!$A$7:$A$306,0))&lt;&gt;"OK","Rever orçamento associado",IF(OR(E183&lt;0,F183&lt;0,F183&gt;E183,SUMIF($C$7:$C$310,C183,$E$7:$E$310)&gt;INDEX(Orcamento!$K$7:$K$306,MATCH(C183,Orcamento!$A$7:$A$306,0))-INDEX(Orcamento!$L$7:$L$306,MATCH(C183,Orcamento!$A$7:$A$306,0)),SUMIF($C$7:$C$310,C183,$F$7:$F$310)&gt;INDEX(Orcamento!$S$7:$S$306,MATCH(C183,Orcamento!$A$7:$A$306,0)),SUMIF($C$7:$C$310,C183,$E$7:$E$310)-SUMIF($C$7:$C$310,C183,$F$7:$F$310)&gt;INDEX(Orcamento!$K$7:$K$306,MATCH(C183,Orcamento!$A$7:$A$306,0))-INDEX(Orcamento!$L$7:$L$306,MATCH(C183,Orcamento!$A$7:$A$306,0))-INDEX(Orcamento!$S$7:$S$306,MATCH(C183,Orcamento!$A$7:$A$306,0))),"Rever sobreposição ou limites",IF(H183="","Falta fundamento","OK")))))))</f>
        <v/>
      </c>
    </row>
    <row r="184" spans="1:9" ht="34.950000000000003" customHeight="1">
      <c r="A184" s="8" t="s">
        <v>1174</v>
      </c>
      <c r="B184" s="7"/>
      <c r="C184" s="7"/>
      <c r="D184" s="8" t="str">
        <f>IF(C184="","",IF(COUNTIF(Orcamento!$A$7:$A$106,C184)&lt;&gt;1,"Rever ID",IF(INDEX(Orcamento!$B$7:$B$106,MATCH(C184,Orcamento!$A$7:$A$106,0))="","Rever artigo sem intervenção",INDEX(Orcamento!$B$7:$B$106,MATCH(C184,Orcamento!$A$7:$A$106,0)))))</f>
        <v/>
      </c>
      <c r="E184" s="12"/>
      <c r="F184" s="12"/>
      <c r="G184" s="7"/>
      <c r="H184" s="7"/>
      <c r="I184" s="35" t="str">
        <f>IF(COUNTA(B184:C184,E184:H184)=0,"",IF(OR(COUNTIFS(Fontes!$A$7:$A$106,B184,Fontes!$B$7:$B$106,"&lt;&gt;")&lt;&gt;1,COUNTIFS(Orcamento!$A$7:$A$306,C184,Orcamento!$B$7:$B$306,"&lt;&gt;")&lt;&gt;1),"Rever fonte ou artigo",IF(OR(G184&lt;&gt;"Confirmada",COUNT(E184:F184)&lt;&gt;2),"Cobertura por apurar",IF(COUNTIFS($B$7:$B$310,B184,$C$7:$C$310,C184)&gt;1,"Rever par fonte/artigo duplicado",IF(INDEX(Orcamento!$T$7:$T$306,MATCH(C184,Orcamento!$A$7:$A$306,0))&lt;&gt;"OK","Rever orçamento associado",IF(OR(E184&lt;0,F184&lt;0,F184&gt;E184,SUMIF($C$7:$C$310,C184,$E$7:$E$310)&gt;INDEX(Orcamento!$K$7:$K$306,MATCH(C184,Orcamento!$A$7:$A$306,0))-INDEX(Orcamento!$L$7:$L$306,MATCH(C184,Orcamento!$A$7:$A$306,0)),SUMIF($C$7:$C$310,C184,$F$7:$F$310)&gt;INDEX(Orcamento!$S$7:$S$306,MATCH(C184,Orcamento!$A$7:$A$306,0)),SUMIF($C$7:$C$310,C184,$E$7:$E$310)-SUMIF($C$7:$C$310,C184,$F$7:$F$310)&gt;INDEX(Orcamento!$K$7:$K$306,MATCH(C184,Orcamento!$A$7:$A$306,0))-INDEX(Orcamento!$L$7:$L$306,MATCH(C184,Orcamento!$A$7:$A$306,0))-INDEX(Orcamento!$S$7:$S$306,MATCH(C184,Orcamento!$A$7:$A$306,0))),"Rever sobreposição ou limites",IF(H184="","Falta fundamento","OK")))))))</f>
        <v/>
      </c>
    </row>
    <row r="185" spans="1:9" ht="34.950000000000003" customHeight="1">
      <c r="A185" s="8" t="s">
        <v>1175</v>
      </c>
      <c r="B185" s="7"/>
      <c r="C185" s="7"/>
      <c r="D185" s="8" t="str">
        <f>IF(C185="","",IF(COUNTIF(Orcamento!$A$7:$A$106,C185)&lt;&gt;1,"Rever ID",IF(INDEX(Orcamento!$B$7:$B$106,MATCH(C185,Orcamento!$A$7:$A$106,0))="","Rever artigo sem intervenção",INDEX(Orcamento!$B$7:$B$106,MATCH(C185,Orcamento!$A$7:$A$106,0)))))</f>
        <v/>
      </c>
      <c r="E185" s="12"/>
      <c r="F185" s="12"/>
      <c r="G185" s="7"/>
      <c r="H185" s="7"/>
      <c r="I185" s="35" t="str">
        <f>IF(COUNTA(B185:C185,E185:H185)=0,"",IF(OR(COUNTIFS(Fontes!$A$7:$A$106,B185,Fontes!$B$7:$B$106,"&lt;&gt;")&lt;&gt;1,COUNTIFS(Orcamento!$A$7:$A$306,C185,Orcamento!$B$7:$B$306,"&lt;&gt;")&lt;&gt;1),"Rever fonte ou artigo",IF(OR(G185&lt;&gt;"Confirmada",COUNT(E185:F185)&lt;&gt;2),"Cobertura por apurar",IF(COUNTIFS($B$7:$B$310,B185,$C$7:$C$310,C185)&gt;1,"Rever par fonte/artigo duplicado",IF(INDEX(Orcamento!$T$7:$T$306,MATCH(C185,Orcamento!$A$7:$A$306,0))&lt;&gt;"OK","Rever orçamento associado",IF(OR(E185&lt;0,F185&lt;0,F185&gt;E185,SUMIF($C$7:$C$310,C185,$E$7:$E$310)&gt;INDEX(Orcamento!$K$7:$K$306,MATCH(C185,Orcamento!$A$7:$A$306,0))-INDEX(Orcamento!$L$7:$L$306,MATCH(C185,Orcamento!$A$7:$A$306,0)),SUMIF($C$7:$C$310,C185,$F$7:$F$310)&gt;INDEX(Orcamento!$S$7:$S$306,MATCH(C185,Orcamento!$A$7:$A$306,0)),SUMIF($C$7:$C$310,C185,$E$7:$E$310)-SUMIF($C$7:$C$310,C185,$F$7:$F$310)&gt;INDEX(Orcamento!$K$7:$K$306,MATCH(C185,Orcamento!$A$7:$A$306,0))-INDEX(Orcamento!$L$7:$L$306,MATCH(C185,Orcamento!$A$7:$A$306,0))-INDEX(Orcamento!$S$7:$S$306,MATCH(C185,Orcamento!$A$7:$A$306,0))),"Rever sobreposição ou limites",IF(H185="","Falta fundamento","OK")))))))</f>
        <v/>
      </c>
    </row>
    <row r="186" spans="1:9" ht="34.950000000000003" customHeight="1">
      <c r="A186" s="8" t="s">
        <v>1176</v>
      </c>
      <c r="B186" s="7"/>
      <c r="C186" s="7"/>
      <c r="D186" s="8" t="str">
        <f>IF(C186="","",IF(COUNTIF(Orcamento!$A$7:$A$106,C186)&lt;&gt;1,"Rever ID",IF(INDEX(Orcamento!$B$7:$B$106,MATCH(C186,Orcamento!$A$7:$A$106,0))="","Rever artigo sem intervenção",INDEX(Orcamento!$B$7:$B$106,MATCH(C186,Orcamento!$A$7:$A$106,0)))))</f>
        <v/>
      </c>
      <c r="E186" s="12"/>
      <c r="F186" s="12"/>
      <c r="G186" s="7"/>
      <c r="H186" s="7"/>
      <c r="I186" s="35" t="str">
        <f>IF(COUNTA(B186:C186,E186:H186)=0,"",IF(OR(COUNTIFS(Fontes!$A$7:$A$106,B186,Fontes!$B$7:$B$106,"&lt;&gt;")&lt;&gt;1,COUNTIFS(Orcamento!$A$7:$A$306,C186,Orcamento!$B$7:$B$306,"&lt;&gt;")&lt;&gt;1),"Rever fonte ou artigo",IF(OR(G186&lt;&gt;"Confirmada",COUNT(E186:F186)&lt;&gt;2),"Cobertura por apurar",IF(COUNTIFS($B$7:$B$310,B186,$C$7:$C$310,C186)&gt;1,"Rever par fonte/artigo duplicado",IF(INDEX(Orcamento!$T$7:$T$306,MATCH(C186,Orcamento!$A$7:$A$306,0))&lt;&gt;"OK","Rever orçamento associado",IF(OR(E186&lt;0,F186&lt;0,F186&gt;E186,SUMIF($C$7:$C$310,C186,$E$7:$E$310)&gt;INDEX(Orcamento!$K$7:$K$306,MATCH(C186,Orcamento!$A$7:$A$306,0))-INDEX(Orcamento!$L$7:$L$306,MATCH(C186,Orcamento!$A$7:$A$306,0)),SUMIF($C$7:$C$310,C186,$F$7:$F$310)&gt;INDEX(Orcamento!$S$7:$S$306,MATCH(C186,Orcamento!$A$7:$A$306,0)),SUMIF($C$7:$C$310,C186,$E$7:$E$310)-SUMIF($C$7:$C$310,C186,$F$7:$F$310)&gt;INDEX(Orcamento!$K$7:$K$306,MATCH(C186,Orcamento!$A$7:$A$306,0))-INDEX(Orcamento!$L$7:$L$306,MATCH(C186,Orcamento!$A$7:$A$306,0))-INDEX(Orcamento!$S$7:$S$306,MATCH(C186,Orcamento!$A$7:$A$306,0))),"Rever sobreposição ou limites",IF(H186="","Falta fundamento","OK")))))))</f>
        <v/>
      </c>
    </row>
    <row r="187" spans="1:9" ht="34.950000000000003" customHeight="1">
      <c r="A187" s="8" t="s">
        <v>1177</v>
      </c>
      <c r="B187" s="7"/>
      <c r="C187" s="7"/>
      <c r="D187" s="8" t="str">
        <f>IF(C187="","",IF(COUNTIF(Orcamento!$A$7:$A$106,C187)&lt;&gt;1,"Rever ID",IF(INDEX(Orcamento!$B$7:$B$106,MATCH(C187,Orcamento!$A$7:$A$106,0))="","Rever artigo sem intervenção",INDEX(Orcamento!$B$7:$B$106,MATCH(C187,Orcamento!$A$7:$A$106,0)))))</f>
        <v/>
      </c>
      <c r="E187" s="12"/>
      <c r="F187" s="12"/>
      <c r="G187" s="7"/>
      <c r="H187" s="7"/>
      <c r="I187" s="35" t="str">
        <f>IF(COUNTA(B187:C187,E187:H187)=0,"",IF(OR(COUNTIFS(Fontes!$A$7:$A$106,B187,Fontes!$B$7:$B$106,"&lt;&gt;")&lt;&gt;1,COUNTIFS(Orcamento!$A$7:$A$306,C187,Orcamento!$B$7:$B$306,"&lt;&gt;")&lt;&gt;1),"Rever fonte ou artigo",IF(OR(G187&lt;&gt;"Confirmada",COUNT(E187:F187)&lt;&gt;2),"Cobertura por apurar",IF(COUNTIFS($B$7:$B$310,B187,$C$7:$C$310,C187)&gt;1,"Rever par fonte/artigo duplicado",IF(INDEX(Orcamento!$T$7:$T$306,MATCH(C187,Orcamento!$A$7:$A$306,0))&lt;&gt;"OK","Rever orçamento associado",IF(OR(E187&lt;0,F187&lt;0,F187&gt;E187,SUMIF($C$7:$C$310,C187,$E$7:$E$310)&gt;INDEX(Orcamento!$K$7:$K$306,MATCH(C187,Orcamento!$A$7:$A$306,0))-INDEX(Orcamento!$L$7:$L$306,MATCH(C187,Orcamento!$A$7:$A$306,0)),SUMIF($C$7:$C$310,C187,$F$7:$F$310)&gt;INDEX(Orcamento!$S$7:$S$306,MATCH(C187,Orcamento!$A$7:$A$306,0)),SUMIF($C$7:$C$310,C187,$E$7:$E$310)-SUMIF($C$7:$C$310,C187,$F$7:$F$310)&gt;INDEX(Orcamento!$K$7:$K$306,MATCH(C187,Orcamento!$A$7:$A$306,0))-INDEX(Orcamento!$L$7:$L$306,MATCH(C187,Orcamento!$A$7:$A$306,0))-INDEX(Orcamento!$S$7:$S$306,MATCH(C187,Orcamento!$A$7:$A$306,0))),"Rever sobreposição ou limites",IF(H187="","Falta fundamento","OK")))))))</f>
        <v/>
      </c>
    </row>
    <row r="188" spans="1:9" ht="34.950000000000003" customHeight="1">
      <c r="A188" s="8" t="s">
        <v>1178</v>
      </c>
      <c r="B188" s="7"/>
      <c r="C188" s="7"/>
      <c r="D188" s="8" t="str">
        <f>IF(C188="","",IF(COUNTIF(Orcamento!$A$7:$A$106,C188)&lt;&gt;1,"Rever ID",IF(INDEX(Orcamento!$B$7:$B$106,MATCH(C188,Orcamento!$A$7:$A$106,0))="","Rever artigo sem intervenção",INDEX(Orcamento!$B$7:$B$106,MATCH(C188,Orcamento!$A$7:$A$106,0)))))</f>
        <v/>
      </c>
      <c r="E188" s="12"/>
      <c r="F188" s="12"/>
      <c r="G188" s="7"/>
      <c r="H188" s="7"/>
      <c r="I188" s="35" t="str">
        <f>IF(COUNTA(B188:C188,E188:H188)=0,"",IF(OR(COUNTIFS(Fontes!$A$7:$A$106,B188,Fontes!$B$7:$B$106,"&lt;&gt;")&lt;&gt;1,COUNTIFS(Orcamento!$A$7:$A$306,C188,Orcamento!$B$7:$B$306,"&lt;&gt;")&lt;&gt;1),"Rever fonte ou artigo",IF(OR(G188&lt;&gt;"Confirmada",COUNT(E188:F188)&lt;&gt;2),"Cobertura por apurar",IF(COUNTIFS($B$7:$B$310,B188,$C$7:$C$310,C188)&gt;1,"Rever par fonte/artigo duplicado",IF(INDEX(Orcamento!$T$7:$T$306,MATCH(C188,Orcamento!$A$7:$A$306,0))&lt;&gt;"OK","Rever orçamento associado",IF(OR(E188&lt;0,F188&lt;0,F188&gt;E188,SUMIF($C$7:$C$310,C188,$E$7:$E$310)&gt;INDEX(Orcamento!$K$7:$K$306,MATCH(C188,Orcamento!$A$7:$A$306,0))-INDEX(Orcamento!$L$7:$L$306,MATCH(C188,Orcamento!$A$7:$A$306,0)),SUMIF($C$7:$C$310,C188,$F$7:$F$310)&gt;INDEX(Orcamento!$S$7:$S$306,MATCH(C188,Orcamento!$A$7:$A$306,0)),SUMIF($C$7:$C$310,C188,$E$7:$E$310)-SUMIF($C$7:$C$310,C188,$F$7:$F$310)&gt;INDEX(Orcamento!$K$7:$K$306,MATCH(C188,Orcamento!$A$7:$A$306,0))-INDEX(Orcamento!$L$7:$L$306,MATCH(C188,Orcamento!$A$7:$A$306,0))-INDEX(Orcamento!$S$7:$S$306,MATCH(C188,Orcamento!$A$7:$A$306,0))),"Rever sobreposição ou limites",IF(H188="","Falta fundamento","OK")))))))</f>
        <v/>
      </c>
    </row>
    <row r="189" spans="1:9" ht="34.950000000000003" customHeight="1">
      <c r="A189" s="8" t="s">
        <v>1179</v>
      </c>
      <c r="B189" s="7"/>
      <c r="C189" s="7"/>
      <c r="D189" s="8" t="str">
        <f>IF(C189="","",IF(COUNTIF(Orcamento!$A$7:$A$106,C189)&lt;&gt;1,"Rever ID",IF(INDEX(Orcamento!$B$7:$B$106,MATCH(C189,Orcamento!$A$7:$A$106,0))="","Rever artigo sem intervenção",INDEX(Orcamento!$B$7:$B$106,MATCH(C189,Orcamento!$A$7:$A$106,0)))))</f>
        <v/>
      </c>
      <c r="E189" s="12"/>
      <c r="F189" s="12"/>
      <c r="G189" s="7"/>
      <c r="H189" s="7"/>
      <c r="I189" s="35" t="str">
        <f>IF(COUNTA(B189:C189,E189:H189)=0,"",IF(OR(COUNTIFS(Fontes!$A$7:$A$106,B189,Fontes!$B$7:$B$106,"&lt;&gt;")&lt;&gt;1,COUNTIFS(Orcamento!$A$7:$A$306,C189,Orcamento!$B$7:$B$306,"&lt;&gt;")&lt;&gt;1),"Rever fonte ou artigo",IF(OR(G189&lt;&gt;"Confirmada",COUNT(E189:F189)&lt;&gt;2),"Cobertura por apurar",IF(COUNTIFS($B$7:$B$310,B189,$C$7:$C$310,C189)&gt;1,"Rever par fonte/artigo duplicado",IF(INDEX(Orcamento!$T$7:$T$306,MATCH(C189,Orcamento!$A$7:$A$306,0))&lt;&gt;"OK","Rever orçamento associado",IF(OR(E189&lt;0,F189&lt;0,F189&gt;E189,SUMIF($C$7:$C$310,C189,$E$7:$E$310)&gt;INDEX(Orcamento!$K$7:$K$306,MATCH(C189,Orcamento!$A$7:$A$306,0))-INDEX(Orcamento!$L$7:$L$306,MATCH(C189,Orcamento!$A$7:$A$306,0)),SUMIF($C$7:$C$310,C189,$F$7:$F$310)&gt;INDEX(Orcamento!$S$7:$S$306,MATCH(C189,Orcamento!$A$7:$A$306,0)),SUMIF($C$7:$C$310,C189,$E$7:$E$310)-SUMIF($C$7:$C$310,C189,$F$7:$F$310)&gt;INDEX(Orcamento!$K$7:$K$306,MATCH(C189,Orcamento!$A$7:$A$306,0))-INDEX(Orcamento!$L$7:$L$306,MATCH(C189,Orcamento!$A$7:$A$306,0))-INDEX(Orcamento!$S$7:$S$306,MATCH(C189,Orcamento!$A$7:$A$306,0))),"Rever sobreposição ou limites",IF(H189="","Falta fundamento","OK")))))))</f>
        <v/>
      </c>
    </row>
    <row r="190" spans="1:9" ht="34.950000000000003" customHeight="1">
      <c r="A190" s="8" t="s">
        <v>1180</v>
      </c>
      <c r="B190" s="7"/>
      <c r="C190" s="7"/>
      <c r="D190" s="8" t="str">
        <f>IF(C190="","",IF(COUNTIF(Orcamento!$A$7:$A$106,C190)&lt;&gt;1,"Rever ID",IF(INDEX(Orcamento!$B$7:$B$106,MATCH(C190,Orcamento!$A$7:$A$106,0))="","Rever artigo sem intervenção",INDEX(Orcamento!$B$7:$B$106,MATCH(C190,Orcamento!$A$7:$A$106,0)))))</f>
        <v/>
      </c>
      <c r="E190" s="12"/>
      <c r="F190" s="12"/>
      <c r="G190" s="7"/>
      <c r="H190" s="7"/>
      <c r="I190" s="35" t="str">
        <f>IF(COUNTA(B190:C190,E190:H190)=0,"",IF(OR(COUNTIFS(Fontes!$A$7:$A$106,B190,Fontes!$B$7:$B$106,"&lt;&gt;")&lt;&gt;1,COUNTIFS(Orcamento!$A$7:$A$306,C190,Orcamento!$B$7:$B$306,"&lt;&gt;")&lt;&gt;1),"Rever fonte ou artigo",IF(OR(G190&lt;&gt;"Confirmada",COUNT(E190:F190)&lt;&gt;2),"Cobertura por apurar",IF(COUNTIFS($B$7:$B$310,B190,$C$7:$C$310,C190)&gt;1,"Rever par fonte/artigo duplicado",IF(INDEX(Orcamento!$T$7:$T$306,MATCH(C190,Orcamento!$A$7:$A$306,0))&lt;&gt;"OK","Rever orçamento associado",IF(OR(E190&lt;0,F190&lt;0,F190&gt;E190,SUMIF($C$7:$C$310,C190,$E$7:$E$310)&gt;INDEX(Orcamento!$K$7:$K$306,MATCH(C190,Orcamento!$A$7:$A$306,0))-INDEX(Orcamento!$L$7:$L$306,MATCH(C190,Orcamento!$A$7:$A$306,0)),SUMIF($C$7:$C$310,C190,$F$7:$F$310)&gt;INDEX(Orcamento!$S$7:$S$306,MATCH(C190,Orcamento!$A$7:$A$306,0)),SUMIF($C$7:$C$310,C190,$E$7:$E$310)-SUMIF($C$7:$C$310,C190,$F$7:$F$310)&gt;INDEX(Orcamento!$K$7:$K$306,MATCH(C190,Orcamento!$A$7:$A$306,0))-INDEX(Orcamento!$L$7:$L$306,MATCH(C190,Orcamento!$A$7:$A$306,0))-INDEX(Orcamento!$S$7:$S$306,MATCH(C190,Orcamento!$A$7:$A$306,0))),"Rever sobreposição ou limites",IF(H190="","Falta fundamento","OK")))))))</f>
        <v/>
      </c>
    </row>
    <row r="191" spans="1:9" ht="34.950000000000003" customHeight="1">
      <c r="A191" s="8" t="s">
        <v>1181</v>
      </c>
      <c r="B191" s="7"/>
      <c r="C191" s="7"/>
      <c r="D191" s="8" t="str">
        <f>IF(C191="","",IF(COUNTIF(Orcamento!$A$7:$A$106,C191)&lt;&gt;1,"Rever ID",IF(INDEX(Orcamento!$B$7:$B$106,MATCH(C191,Orcamento!$A$7:$A$106,0))="","Rever artigo sem intervenção",INDEX(Orcamento!$B$7:$B$106,MATCH(C191,Orcamento!$A$7:$A$106,0)))))</f>
        <v/>
      </c>
      <c r="E191" s="12"/>
      <c r="F191" s="12"/>
      <c r="G191" s="7"/>
      <c r="H191" s="7"/>
      <c r="I191" s="35" t="str">
        <f>IF(COUNTA(B191:C191,E191:H191)=0,"",IF(OR(COUNTIFS(Fontes!$A$7:$A$106,B191,Fontes!$B$7:$B$106,"&lt;&gt;")&lt;&gt;1,COUNTIFS(Orcamento!$A$7:$A$306,C191,Orcamento!$B$7:$B$306,"&lt;&gt;")&lt;&gt;1),"Rever fonte ou artigo",IF(OR(G191&lt;&gt;"Confirmada",COUNT(E191:F191)&lt;&gt;2),"Cobertura por apurar",IF(COUNTIFS($B$7:$B$310,B191,$C$7:$C$310,C191)&gt;1,"Rever par fonte/artigo duplicado",IF(INDEX(Orcamento!$T$7:$T$306,MATCH(C191,Orcamento!$A$7:$A$306,0))&lt;&gt;"OK","Rever orçamento associado",IF(OR(E191&lt;0,F191&lt;0,F191&gt;E191,SUMIF($C$7:$C$310,C191,$E$7:$E$310)&gt;INDEX(Orcamento!$K$7:$K$306,MATCH(C191,Orcamento!$A$7:$A$306,0))-INDEX(Orcamento!$L$7:$L$306,MATCH(C191,Orcamento!$A$7:$A$306,0)),SUMIF($C$7:$C$310,C191,$F$7:$F$310)&gt;INDEX(Orcamento!$S$7:$S$306,MATCH(C191,Orcamento!$A$7:$A$306,0)),SUMIF($C$7:$C$310,C191,$E$7:$E$310)-SUMIF($C$7:$C$310,C191,$F$7:$F$310)&gt;INDEX(Orcamento!$K$7:$K$306,MATCH(C191,Orcamento!$A$7:$A$306,0))-INDEX(Orcamento!$L$7:$L$306,MATCH(C191,Orcamento!$A$7:$A$306,0))-INDEX(Orcamento!$S$7:$S$306,MATCH(C191,Orcamento!$A$7:$A$306,0))),"Rever sobreposição ou limites",IF(H191="","Falta fundamento","OK")))))))</f>
        <v/>
      </c>
    </row>
    <row r="192" spans="1:9" ht="34.950000000000003" customHeight="1">
      <c r="A192" s="8" t="s">
        <v>1182</v>
      </c>
      <c r="B192" s="7"/>
      <c r="C192" s="7"/>
      <c r="D192" s="8" t="str">
        <f>IF(C192="","",IF(COUNTIF(Orcamento!$A$7:$A$106,C192)&lt;&gt;1,"Rever ID",IF(INDEX(Orcamento!$B$7:$B$106,MATCH(C192,Orcamento!$A$7:$A$106,0))="","Rever artigo sem intervenção",INDEX(Orcamento!$B$7:$B$106,MATCH(C192,Orcamento!$A$7:$A$106,0)))))</f>
        <v/>
      </c>
      <c r="E192" s="12"/>
      <c r="F192" s="12"/>
      <c r="G192" s="7"/>
      <c r="H192" s="7"/>
      <c r="I192" s="35" t="str">
        <f>IF(COUNTA(B192:C192,E192:H192)=0,"",IF(OR(COUNTIFS(Fontes!$A$7:$A$106,B192,Fontes!$B$7:$B$106,"&lt;&gt;")&lt;&gt;1,COUNTIFS(Orcamento!$A$7:$A$306,C192,Orcamento!$B$7:$B$306,"&lt;&gt;")&lt;&gt;1),"Rever fonte ou artigo",IF(OR(G192&lt;&gt;"Confirmada",COUNT(E192:F192)&lt;&gt;2),"Cobertura por apurar",IF(COUNTIFS($B$7:$B$310,B192,$C$7:$C$310,C192)&gt;1,"Rever par fonte/artigo duplicado",IF(INDEX(Orcamento!$T$7:$T$306,MATCH(C192,Orcamento!$A$7:$A$306,0))&lt;&gt;"OK","Rever orçamento associado",IF(OR(E192&lt;0,F192&lt;0,F192&gt;E192,SUMIF($C$7:$C$310,C192,$E$7:$E$310)&gt;INDEX(Orcamento!$K$7:$K$306,MATCH(C192,Orcamento!$A$7:$A$306,0))-INDEX(Orcamento!$L$7:$L$306,MATCH(C192,Orcamento!$A$7:$A$306,0)),SUMIF($C$7:$C$310,C192,$F$7:$F$310)&gt;INDEX(Orcamento!$S$7:$S$306,MATCH(C192,Orcamento!$A$7:$A$306,0)),SUMIF($C$7:$C$310,C192,$E$7:$E$310)-SUMIF($C$7:$C$310,C192,$F$7:$F$310)&gt;INDEX(Orcamento!$K$7:$K$306,MATCH(C192,Orcamento!$A$7:$A$306,0))-INDEX(Orcamento!$L$7:$L$306,MATCH(C192,Orcamento!$A$7:$A$306,0))-INDEX(Orcamento!$S$7:$S$306,MATCH(C192,Orcamento!$A$7:$A$306,0))),"Rever sobreposição ou limites",IF(H192="","Falta fundamento","OK")))))))</f>
        <v/>
      </c>
    </row>
    <row r="193" spans="1:9" ht="34.950000000000003" customHeight="1">
      <c r="A193" s="8" t="s">
        <v>1183</v>
      </c>
      <c r="B193" s="7"/>
      <c r="C193" s="7"/>
      <c r="D193" s="8" t="str">
        <f>IF(C193="","",IF(COUNTIF(Orcamento!$A$7:$A$106,C193)&lt;&gt;1,"Rever ID",IF(INDEX(Orcamento!$B$7:$B$106,MATCH(C193,Orcamento!$A$7:$A$106,0))="","Rever artigo sem intervenção",INDEX(Orcamento!$B$7:$B$106,MATCH(C193,Orcamento!$A$7:$A$106,0)))))</f>
        <v/>
      </c>
      <c r="E193" s="12"/>
      <c r="F193" s="12"/>
      <c r="G193" s="7"/>
      <c r="H193" s="7"/>
      <c r="I193" s="35" t="str">
        <f>IF(COUNTA(B193:C193,E193:H193)=0,"",IF(OR(COUNTIFS(Fontes!$A$7:$A$106,B193,Fontes!$B$7:$B$106,"&lt;&gt;")&lt;&gt;1,COUNTIFS(Orcamento!$A$7:$A$306,C193,Orcamento!$B$7:$B$306,"&lt;&gt;")&lt;&gt;1),"Rever fonte ou artigo",IF(OR(G193&lt;&gt;"Confirmada",COUNT(E193:F193)&lt;&gt;2),"Cobertura por apurar",IF(COUNTIFS($B$7:$B$310,B193,$C$7:$C$310,C193)&gt;1,"Rever par fonte/artigo duplicado",IF(INDEX(Orcamento!$T$7:$T$306,MATCH(C193,Orcamento!$A$7:$A$306,0))&lt;&gt;"OK","Rever orçamento associado",IF(OR(E193&lt;0,F193&lt;0,F193&gt;E193,SUMIF($C$7:$C$310,C193,$E$7:$E$310)&gt;INDEX(Orcamento!$K$7:$K$306,MATCH(C193,Orcamento!$A$7:$A$306,0))-INDEX(Orcamento!$L$7:$L$306,MATCH(C193,Orcamento!$A$7:$A$306,0)),SUMIF($C$7:$C$310,C193,$F$7:$F$310)&gt;INDEX(Orcamento!$S$7:$S$306,MATCH(C193,Orcamento!$A$7:$A$306,0)),SUMIF($C$7:$C$310,C193,$E$7:$E$310)-SUMIF($C$7:$C$310,C193,$F$7:$F$310)&gt;INDEX(Orcamento!$K$7:$K$306,MATCH(C193,Orcamento!$A$7:$A$306,0))-INDEX(Orcamento!$L$7:$L$306,MATCH(C193,Orcamento!$A$7:$A$306,0))-INDEX(Orcamento!$S$7:$S$306,MATCH(C193,Orcamento!$A$7:$A$306,0))),"Rever sobreposição ou limites",IF(H193="","Falta fundamento","OK")))))))</f>
        <v/>
      </c>
    </row>
    <row r="194" spans="1:9" ht="34.950000000000003" customHeight="1">
      <c r="A194" s="8" t="s">
        <v>1184</v>
      </c>
      <c r="B194" s="7"/>
      <c r="C194" s="7"/>
      <c r="D194" s="8" t="str">
        <f>IF(C194="","",IF(COUNTIF(Orcamento!$A$7:$A$106,C194)&lt;&gt;1,"Rever ID",IF(INDEX(Orcamento!$B$7:$B$106,MATCH(C194,Orcamento!$A$7:$A$106,0))="","Rever artigo sem intervenção",INDEX(Orcamento!$B$7:$B$106,MATCH(C194,Orcamento!$A$7:$A$106,0)))))</f>
        <v/>
      </c>
      <c r="E194" s="12"/>
      <c r="F194" s="12"/>
      <c r="G194" s="7"/>
      <c r="H194" s="7"/>
      <c r="I194" s="35" t="str">
        <f>IF(COUNTA(B194:C194,E194:H194)=0,"",IF(OR(COUNTIFS(Fontes!$A$7:$A$106,B194,Fontes!$B$7:$B$106,"&lt;&gt;")&lt;&gt;1,COUNTIFS(Orcamento!$A$7:$A$306,C194,Orcamento!$B$7:$B$306,"&lt;&gt;")&lt;&gt;1),"Rever fonte ou artigo",IF(OR(G194&lt;&gt;"Confirmada",COUNT(E194:F194)&lt;&gt;2),"Cobertura por apurar",IF(COUNTIFS($B$7:$B$310,B194,$C$7:$C$310,C194)&gt;1,"Rever par fonte/artigo duplicado",IF(INDEX(Orcamento!$T$7:$T$306,MATCH(C194,Orcamento!$A$7:$A$306,0))&lt;&gt;"OK","Rever orçamento associado",IF(OR(E194&lt;0,F194&lt;0,F194&gt;E194,SUMIF($C$7:$C$310,C194,$E$7:$E$310)&gt;INDEX(Orcamento!$K$7:$K$306,MATCH(C194,Orcamento!$A$7:$A$306,0))-INDEX(Orcamento!$L$7:$L$306,MATCH(C194,Orcamento!$A$7:$A$306,0)),SUMIF($C$7:$C$310,C194,$F$7:$F$310)&gt;INDEX(Orcamento!$S$7:$S$306,MATCH(C194,Orcamento!$A$7:$A$306,0)),SUMIF($C$7:$C$310,C194,$E$7:$E$310)-SUMIF($C$7:$C$310,C194,$F$7:$F$310)&gt;INDEX(Orcamento!$K$7:$K$306,MATCH(C194,Orcamento!$A$7:$A$306,0))-INDEX(Orcamento!$L$7:$L$306,MATCH(C194,Orcamento!$A$7:$A$306,0))-INDEX(Orcamento!$S$7:$S$306,MATCH(C194,Orcamento!$A$7:$A$306,0))),"Rever sobreposição ou limites",IF(H194="","Falta fundamento","OK")))))))</f>
        <v/>
      </c>
    </row>
    <row r="195" spans="1:9" ht="34.950000000000003" customHeight="1">
      <c r="A195" s="8" t="s">
        <v>1185</v>
      </c>
      <c r="B195" s="7"/>
      <c r="C195" s="7"/>
      <c r="D195" s="8" t="str">
        <f>IF(C195="","",IF(COUNTIF(Orcamento!$A$7:$A$106,C195)&lt;&gt;1,"Rever ID",IF(INDEX(Orcamento!$B$7:$B$106,MATCH(C195,Orcamento!$A$7:$A$106,0))="","Rever artigo sem intervenção",INDEX(Orcamento!$B$7:$B$106,MATCH(C195,Orcamento!$A$7:$A$106,0)))))</f>
        <v/>
      </c>
      <c r="E195" s="12"/>
      <c r="F195" s="12"/>
      <c r="G195" s="7"/>
      <c r="H195" s="7"/>
      <c r="I195" s="35" t="str">
        <f>IF(COUNTA(B195:C195,E195:H195)=0,"",IF(OR(COUNTIFS(Fontes!$A$7:$A$106,B195,Fontes!$B$7:$B$106,"&lt;&gt;")&lt;&gt;1,COUNTIFS(Orcamento!$A$7:$A$306,C195,Orcamento!$B$7:$B$306,"&lt;&gt;")&lt;&gt;1),"Rever fonte ou artigo",IF(OR(G195&lt;&gt;"Confirmada",COUNT(E195:F195)&lt;&gt;2),"Cobertura por apurar",IF(COUNTIFS($B$7:$B$310,B195,$C$7:$C$310,C195)&gt;1,"Rever par fonte/artigo duplicado",IF(INDEX(Orcamento!$T$7:$T$306,MATCH(C195,Orcamento!$A$7:$A$306,0))&lt;&gt;"OK","Rever orçamento associado",IF(OR(E195&lt;0,F195&lt;0,F195&gt;E195,SUMIF($C$7:$C$310,C195,$E$7:$E$310)&gt;INDEX(Orcamento!$K$7:$K$306,MATCH(C195,Orcamento!$A$7:$A$306,0))-INDEX(Orcamento!$L$7:$L$306,MATCH(C195,Orcamento!$A$7:$A$306,0)),SUMIF($C$7:$C$310,C195,$F$7:$F$310)&gt;INDEX(Orcamento!$S$7:$S$306,MATCH(C195,Orcamento!$A$7:$A$306,0)),SUMIF($C$7:$C$310,C195,$E$7:$E$310)-SUMIF($C$7:$C$310,C195,$F$7:$F$310)&gt;INDEX(Orcamento!$K$7:$K$306,MATCH(C195,Orcamento!$A$7:$A$306,0))-INDEX(Orcamento!$L$7:$L$306,MATCH(C195,Orcamento!$A$7:$A$306,0))-INDEX(Orcamento!$S$7:$S$306,MATCH(C195,Orcamento!$A$7:$A$306,0))),"Rever sobreposição ou limites",IF(H195="","Falta fundamento","OK")))))))</f>
        <v/>
      </c>
    </row>
    <row r="196" spans="1:9" ht="34.950000000000003" customHeight="1">
      <c r="A196" s="8" t="s">
        <v>1186</v>
      </c>
      <c r="B196" s="7"/>
      <c r="C196" s="7"/>
      <c r="D196" s="8" t="str">
        <f>IF(C196="","",IF(COUNTIF(Orcamento!$A$7:$A$106,C196)&lt;&gt;1,"Rever ID",IF(INDEX(Orcamento!$B$7:$B$106,MATCH(C196,Orcamento!$A$7:$A$106,0))="","Rever artigo sem intervenção",INDEX(Orcamento!$B$7:$B$106,MATCH(C196,Orcamento!$A$7:$A$106,0)))))</f>
        <v/>
      </c>
      <c r="E196" s="12"/>
      <c r="F196" s="12"/>
      <c r="G196" s="7"/>
      <c r="H196" s="7"/>
      <c r="I196" s="35" t="str">
        <f>IF(COUNTA(B196:C196,E196:H196)=0,"",IF(OR(COUNTIFS(Fontes!$A$7:$A$106,B196,Fontes!$B$7:$B$106,"&lt;&gt;")&lt;&gt;1,COUNTIFS(Orcamento!$A$7:$A$306,C196,Orcamento!$B$7:$B$306,"&lt;&gt;")&lt;&gt;1),"Rever fonte ou artigo",IF(OR(G196&lt;&gt;"Confirmada",COUNT(E196:F196)&lt;&gt;2),"Cobertura por apurar",IF(COUNTIFS($B$7:$B$310,B196,$C$7:$C$310,C196)&gt;1,"Rever par fonte/artigo duplicado",IF(INDEX(Orcamento!$T$7:$T$306,MATCH(C196,Orcamento!$A$7:$A$306,0))&lt;&gt;"OK","Rever orçamento associado",IF(OR(E196&lt;0,F196&lt;0,F196&gt;E196,SUMIF($C$7:$C$310,C196,$E$7:$E$310)&gt;INDEX(Orcamento!$K$7:$K$306,MATCH(C196,Orcamento!$A$7:$A$306,0))-INDEX(Orcamento!$L$7:$L$306,MATCH(C196,Orcamento!$A$7:$A$306,0)),SUMIF($C$7:$C$310,C196,$F$7:$F$310)&gt;INDEX(Orcamento!$S$7:$S$306,MATCH(C196,Orcamento!$A$7:$A$306,0)),SUMIF($C$7:$C$310,C196,$E$7:$E$310)-SUMIF($C$7:$C$310,C196,$F$7:$F$310)&gt;INDEX(Orcamento!$K$7:$K$306,MATCH(C196,Orcamento!$A$7:$A$306,0))-INDEX(Orcamento!$L$7:$L$306,MATCH(C196,Orcamento!$A$7:$A$306,0))-INDEX(Orcamento!$S$7:$S$306,MATCH(C196,Orcamento!$A$7:$A$306,0))),"Rever sobreposição ou limites",IF(H196="","Falta fundamento","OK")))))))</f>
        <v/>
      </c>
    </row>
    <row r="197" spans="1:9" ht="34.950000000000003" customHeight="1">
      <c r="A197" s="8" t="s">
        <v>1187</v>
      </c>
      <c r="B197" s="7"/>
      <c r="C197" s="7"/>
      <c r="D197" s="8" t="str">
        <f>IF(C197="","",IF(COUNTIF(Orcamento!$A$7:$A$106,C197)&lt;&gt;1,"Rever ID",IF(INDEX(Orcamento!$B$7:$B$106,MATCH(C197,Orcamento!$A$7:$A$106,0))="","Rever artigo sem intervenção",INDEX(Orcamento!$B$7:$B$106,MATCH(C197,Orcamento!$A$7:$A$106,0)))))</f>
        <v/>
      </c>
      <c r="E197" s="12"/>
      <c r="F197" s="12"/>
      <c r="G197" s="7"/>
      <c r="H197" s="7"/>
      <c r="I197" s="35" t="str">
        <f>IF(COUNTA(B197:C197,E197:H197)=0,"",IF(OR(COUNTIFS(Fontes!$A$7:$A$106,B197,Fontes!$B$7:$B$106,"&lt;&gt;")&lt;&gt;1,COUNTIFS(Orcamento!$A$7:$A$306,C197,Orcamento!$B$7:$B$306,"&lt;&gt;")&lt;&gt;1),"Rever fonte ou artigo",IF(OR(G197&lt;&gt;"Confirmada",COUNT(E197:F197)&lt;&gt;2),"Cobertura por apurar",IF(COUNTIFS($B$7:$B$310,B197,$C$7:$C$310,C197)&gt;1,"Rever par fonte/artigo duplicado",IF(INDEX(Orcamento!$T$7:$T$306,MATCH(C197,Orcamento!$A$7:$A$306,0))&lt;&gt;"OK","Rever orçamento associado",IF(OR(E197&lt;0,F197&lt;0,F197&gt;E197,SUMIF($C$7:$C$310,C197,$E$7:$E$310)&gt;INDEX(Orcamento!$K$7:$K$306,MATCH(C197,Orcamento!$A$7:$A$306,0))-INDEX(Orcamento!$L$7:$L$306,MATCH(C197,Orcamento!$A$7:$A$306,0)),SUMIF($C$7:$C$310,C197,$F$7:$F$310)&gt;INDEX(Orcamento!$S$7:$S$306,MATCH(C197,Orcamento!$A$7:$A$306,0)),SUMIF($C$7:$C$310,C197,$E$7:$E$310)-SUMIF($C$7:$C$310,C197,$F$7:$F$310)&gt;INDEX(Orcamento!$K$7:$K$306,MATCH(C197,Orcamento!$A$7:$A$306,0))-INDEX(Orcamento!$L$7:$L$306,MATCH(C197,Orcamento!$A$7:$A$306,0))-INDEX(Orcamento!$S$7:$S$306,MATCH(C197,Orcamento!$A$7:$A$306,0))),"Rever sobreposição ou limites",IF(H197="","Falta fundamento","OK")))))))</f>
        <v/>
      </c>
    </row>
    <row r="198" spans="1:9" ht="34.950000000000003" customHeight="1">
      <c r="A198" s="8" t="s">
        <v>1188</v>
      </c>
      <c r="B198" s="7"/>
      <c r="C198" s="7"/>
      <c r="D198" s="8" t="str">
        <f>IF(C198="","",IF(COUNTIF(Orcamento!$A$7:$A$106,C198)&lt;&gt;1,"Rever ID",IF(INDEX(Orcamento!$B$7:$B$106,MATCH(C198,Orcamento!$A$7:$A$106,0))="","Rever artigo sem intervenção",INDEX(Orcamento!$B$7:$B$106,MATCH(C198,Orcamento!$A$7:$A$106,0)))))</f>
        <v/>
      </c>
      <c r="E198" s="12"/>
      <c r="F198" s="12"/>
      <c r="G198" s="7"/>
      <c r="H198" s="7"/>
      <c r="I198" s="35" t="str">
        <f>IF(COUNTA(B198:C198,E198:H198)=0,"",IF(OR(COUNTIFS(Fontes!$A$7:$A$106,B198,Fontes!$B$7:$B$106,"&lt;&gt;")&lt;&gt;1,COUNTIFS(Orcamento!$A$7:$A$306,C198,Orcamento!$B$7:$B$306,"&lt;&gt;")&lt;&gt;1),"Rever fonte ou artigo",IF(OR(G198&lt;&gt;"Confirmada",COUNT(E198:F198)&lt;&gt;2),"Cobertura por apurar",IF(COUNTIFS($B$7:$B$310,B198,$C$7:$C$310,C198)&gt;1,"Rever par fonte/artigo duplicado",IF(INDEX(Orcamento!$T$7:$T$306,MATCH(C198,Orcamento!$A$7:$A$306,0))&lt;&gt;"OK","Rever orçamento associado",IF(OR(E198&lt;0,F198&lt;0,F198&gt;E198,SUMIF($C$7:$C$310,C198,$E$7:$E$310)&gt;INDEX(Orcamento!$K$7:$K$306,MATCH(C198,Orcamento!$A$7:$A$306,0))-INDEX(Orcamento!$L$7:$L$306,MATCH(C198,Orcamento!$A$7:$A$306,0)),SUMIF($C$7:$C$310,C198,$F$7:$F$310)&gt;INDEX(Orcamento!$S$7:$S$306,MATCH(C198,Orcamento!$A$7:$A$306,0)),SUMIF($C$7:$C$310,C198,$E$7:$E$310)-SUMIF($C$7:$C$310,C198,$F$7:$F$310)&gt;INDEX(Orcamento!$K$7:$K$306,MATCH(C198,Orcamento!$A$7:$A$306,0))-INDEX(Orcamento!$L$7:$L$306,MATCH(C198,Orcamento!$A$7:$A$306,0))-INDEX(Orcamento!$S$7:$S$306,MATCH(C198,Orcamento!$A$7:$A$306,0))),"Rever sobreposição ou limites",IF(H198="","Falta fundamento","OK")))))))</f>
        <v/>
      </c>
    </row>
    <row r="199" spans="1:9" ht="34.950000000000003" customHeight="1">
      <c r="A199" s="8" t="s">
        <v>1189</v>
      </c>
      <c r="B199" s="7"/>
      <c r="C199" s="7"/>
      <c r="D199" s="8" t="str">
        <f>IF(C199="","",IF(COUNTIF(Orcamento!$A$7:$A$106,C199)&lt;&gt;1,"Rever ID",IF(INDEX(Orcamento!$B$7:$B$106,MATCH(C199,Orcamento!$A$7:$A$106,0))="","Rever artigo sem intervenção",INDEX(Orcamento!$B$7:$B$106,MATCH(C199,Orcamento!$A$7:$A$106,0)))))</f>
        <v/>
      </c>
      <c r="E199" s="12"/>
      <c r="F199" s="12"/>
      <c r="G199" s="7"/>
      <c r="H199" s="7"/>
      <c r="I199" s="35" t="str">
        <f>IF(COUNTA(B199:C199,E199:H199)=0,"",IF(OR(COUNTIFS(Fontes!$A$7:$A$106,B199,Fontes!$B$7:$B$106,"&lt;&gt;")&lt;&gt;1,COUNTIFS(Orcamento!$A$7:$A$306,C199,Orcamento!$B$7:$B$306,"&lt;&gt;")&lt;&gt;1),"Rever fonte ou artigo",IF(OR(G199&lt;&gt;"Confirmada",COUNT(E199:F199)&lt;&gt;2),"Cobertura por apurar",IF(COUNTIFS($B$7:$B$310,B199,$C$7:$C$310,C199)&gt;1,"Rever par fonte/artigo duplicado",IF(INDEX(Orcamento!$T$7:$T$306,MATCH(C199,Orcamento!$A$7:$A$306,0))&lt;&gt;"OK","Rever orçamento associado",IF(OR(E199&lt;0,F199&lt;0,F199&gt;E199,SUMIF($C$7:$C$310,C199,$E$7:$E$310)&gt;INDEX(Orcamento!$K$7:$K$306,MATCH(C199,Orcamento!$A$7:$A$306,0))-INDEX(Orcamento!$L$7:$L$306,MATCH(C199,Orcamento!$A$7:$A$306,0)),SUMIF($C$7:$C$310,C199,$F$7:$F$310)&gt;INDEX(Orcamento!$S$7:$S$306,MATCH(C199,Orcamento!$A$7:$A$306,0)),SUMIF($C$7:$C$310,C199,$E$7:$E$310)-SUMIF($C$7:$C$310,C199,$F$7:$F$310)&gt;INDEX(Orcamento!$K$7:$K$306,MATCH(C199,Orcamento!$A$7:$A$306,0))-INDEX(Orcamento!$L$7:$L$306,MATCH(C199,Orcamento!$A$7:$A$306,0))-INDEX(Orcamento!$S$7:$S$306,MATCH(C199,Orcamento!$A$7:$A$306,0))),"Rever sobreposição ou limites",IF(H199="","Falta fundamento","OK")))))))</f>
        <v/>
      </c>
    </row>
    <row r="200" spans="1:9" ht="34.950000000000003" customHeight="1">
      <c r="A200" s="8" t="s">
        <v>1190</v>
      </c>
      <c r="B200" s="7"/>
      <c r="C200" s="7"/>
      <c r="D200" s="8" t="str">
        <f>IF(C200="","",IF(COUNTIF(Orcamento!$A$7:$A$106,C200)&lt;&gt;1,"Rever ID",IF(INDEX(Orcamento!$B$7:$B$106,MATCH(C200,Orcamento!$A$7:$A$106,0))="","Rever artigo sem intervenção",INDEX(Orcamento!$B$7:$B$106,MATCH(C200,Orcamento!$A$7:$A$106,0)))))</f>
        <v/>
      </c>
      <c r="E200" s="12"/>
      <c r="F200" s="12"/>
      <c r="G200" s="7"/>
      <c r="H200" s="7"/>
      <c r="I200" s="35" t="str">
        <f>IF(COUNTA(B200:C200,E200:H200)=0,"",IF(OR(COUNTIFS(Fontes!$A$7:$A$106,B200,Fontes!$B$7:$B$106,"&lt;&gt;")&lt;&gt;1,COUNTIFS(Orcamento!$A$7:$A$306,C200,Orcamento!$B$7:$B$306,"&lt;&gt;")&lt;&gt;1),"Rever fonte ou artigo",IF(OR(G200&lt;&gt;"Confirmada",COUNT(E200:F200)&lt;&gt;2),"Cobertura por apurar",IF(COUNTIFS($B$7:$B$310,B200,$C$7:$C$310,C200)&gt;1,"Rever par fonte/artigo duplicado",IF(INDEX(Orcamento!$T$7:$T$306,MATCH(C200,Orcamento!$A$7:$A$306,0))&lt;&gt;"OK","Rever orçamento associado",IF(OR(E200&lt;0,F200&lt;0,F200&gt;E200,SUMIF($C$7:$C$310,C200,$E$7:$E$310)&gt;INDEX(Orcamento!$K$7:$K$306,MATCH(C200,Orcamento!$A$7:$A$306,0))-INDEX(Orcamento!$L$7:$L$306,MATCH(C200,Orcamento!$A$7:$A$306,0)),SUMIF($C$7:$C$310,C200,$F$7:$F$310)&gt;INDEX(Orcamento!$S$7:$S$306,MATCH(C200,Orcamento!$A$7:$A$306,0)),SUMIF($C$7:$C$310,C200,$E$7:$E$310)-SUMIF($C$7:$C$310,C200,$F$7:$F$310)&gt;INDEX(Orcamento!$K$7:$K$306,MATCH(C200,Orcamento!$A$7:$A$306,0))-INDEX(Orcamento!$L$7:$L$306,MATCH(C200,Orcamento!$A$7:$A$306,0))-INDEX(Orcamento!$S$7:$S$306,MATCH(C200,Orcamento!$A$7:$A$306,0))),"Rever sobreposição ou limites",IF(H200="","Falta fundamento","OK")))))))</f>
        <v/>
      </c>
    </row>
    <row r="201" spans="1:9" ht="34.950000000000003" customHeight="1">
      <c r="A201" s="8" t="s">
        <v>1191</v>
      </c>
      <c r="B201" s="7"/>
      <c r="C201" s="7"/>
      <c r="D201" s="8" t="str">
        <f>IF(C201="","",IF(COUNTIF(Orcamento!$A$7:$A$106,C201)&lt;&gt;1,"Rever ID",IF(INDEX(Orcamento!$B$7:$B$106,MATCH(C201,Orcamento!$A$7:$A$106,0))="","Rever artigo sem intervenção",INDEX(Orcamento!$B$7:$B$106,MATCH(C201,Orcamento!$A$7:$A$106,0)))))</f>
        <v/>
      </c>
      <c r="E201" s="12"/>
      <c r="F201" s="12"/>
      <c r="G201" s="7"/>
      <c r="H201" s="7"/>
      <c r="I201" s="35" t="str">
        <f>IF(COUNTA(B201:C201,E201:H201)=0,"",IF(OR(COUNTIFS(Fontes!$A$7:$A$106,B201,Fontes!$B$7:$B$106,"&lt;&gt;")&lt;&gt;1,COUNTIFS(Orcamento!$A$7:$A$306,C201,Orcamento!$B$7:$B$306,"&lt;&gt;")&lt;&gt;1),"Rever fonte ou artigo",IF(OR(G201&lt;&gt;"Confirmada",COUNT(E201:F201)&lt;&gt;2),"Cobertura por apurar",IF(COUNTIFS($B$7:$B$310,B201,$C$7:$C$310,C201)&gt;1,"Rever par fonte/artigo duplicado",IF(INDEX(Orcamento!$T$7:$T$306,MATCH(C201,Orcamento!$A$7:$A$306,0))&lt;&gt;"OK","Rever orçamento associado",IF(OR(E201&lt;0,F201&lt;0,F201&gt;E201,SUMIF($C$7:$C$310,C201,$E$7:$E$310)&gt;INDEX(Orcamento!$K$7:$K$306,MATCH(C201,Orcamento!$A$7:$A$306,0))-INDEX(Orcamento!$L$7:$L$306,MATCH(C201,Orcamento!$A$7:$A$306,0)),SUMIF($C$7:$C$310,C201,$F$7:$F$310)&gt;INDEX(Orcamento!$S$7:$S$306,MATCH(C201,Orcamento!$A$7:$A$306,0)),SUMIF($C$7:$C$310,C201,$E$7:$E$310)-SUMIF($C$7:$C$310,C201,$F$7:$F$310)&gt;INDEX(Orcamento!$K$7:$K$306,MATCH(C201,Orcamento!$A$7:$A$306,0))-INDEX(Orcamento!$L$7:$L$306,MATCH(C201,Orcamento!$A$7:$A$306,0))-INDEX(Orcamento!$S$7:$S$306,MATCH(C201,Orcamento!$A$7:$A$306,0))),"Rever sobreposição ou limites",IF(H201="","Falta fundamento","OK")))))))</f>
        <v/>
      </c>
    </row>
    <row r="202" spans="1:9" ht="34.950000000000003" customHeight="1">
      <c r="A202" s="8" t="s">
        <v>1192</v>
      </c>
      <c r="B202" s="7"/>
      <c r="C202" s="7"/>
      <c r="D202" s="8" t="str">
        <f>IF(C202="","",IF(COUNTIF(Orcamento!$A$7:$A$106,C202)&lt;&gt;1,"Rever ID",IF(INDEX(Orcamento!$B$7:$B$106,MATCH(C202,Orcamento!$A$7:$A$106,0))="","Rever artigo sem intervenção",INDEX(Orcamento!$B$7:$B$106,MATCH(C202,Orcamento!$A$7:$A$106,0)))))</f>
        <v/>
      </c>
      <c r="E202" s="12"/>
      <c r="F202" s="12"/>
      <c r="G202" s="7"/>
      <c r="H202" s="7"/>
      <c r="I202" s="35" t="str">
        <f>IF(COUNTA(B202:C202,E202:H202)=0,"",IF(OR(COUNTIFS(Fontes!$A$7:$A$106,B202,Fontes!$B$7:$B$106,"&lt;&gt;")&lt;&gt;1,COUNTIFS(Orcamento!$A$7:$A$306,C202,Orcamento!$B$7:$B$306,"&lt;&gt;")&lt;&gt;1),"Rever fonte ou artigo",IF(OR(G202&lt;&gt;"Confirmada",COUNT(E202:F202)&lt;&gt;2),"Cobertura por apurar",IF(COUNTIFS($B$7:$B$310,B202,$C$7:$C$310,C202)&gt;1,"Rever par fonte/artigo duplicado",IF(INDEX(Orcamento!$T$7:$T$306,MATCH(C202,Orcamento!$A$7:$A$306,0))&lt;&gt;"OK","Rever orçamento associado",IF(OR(E202&lt;0,F202&lt;0,F202&gt;E202,SUMIF($C$7:$C$310,C202,$E$7:$E$310)&gt;INDEX(Orcamento!$K$7:$K$306,MATCH(C202,Orcamento!$A$7:$A$306,0))-INDEX(Orcamento!$L$7:$L$306,MATCH(C202,Orcamento!$A$7:$A$306,0)),SUMIF($C$7:$C$310,C202,$F$7:$F$310)&gt;INDEX(Orcamento!$S$7:$S$306,MATCH(C202,Orcamento!$A$7:$A$306,0)),SUMIF($C$7:$C$310,C202,$E$7:$E$310)-SUMIF($C$7:$C$310,C202,$F$7:$F$310)&gt;INDEX(Orcamento!$K$7:$K$306,MATCH(C202,Orcamento!$A$7:$A$306,0))-INDEX(Orcamento!$L$7:$L$306,MATCH(C202,Orcamento!$A$7:$A$306,0))-INDEX(Orcamento!$S$7:$S$306,MATCH(C202,Orcamento!$A$7:$A$306,0))),"Rever sobreposição ou limites",IF(H202="","Falta fundamento","OK")))))))</f>
        <v/>
      </c>
    </row>
    <row r="203" spans="1:9" ht="34.950000000000003" customHeight="1">
      <c r="A203" s="8" t="s">
        <v>1193</v>
      </c>
      <c r="B203" s="7"/>
      <c r="C203" s="7"/>
      <c r="D203" s="8" t="str">
        <f>IF(C203="","",IF(COUNTIF(Orcamento!$A$7:$A$106,C203)&lt;&gt;1,"Rever ID",IF(INDEX(Orcamento!$B$7:$B$106,MATCH(C203,Orcamento!$A$7:$A$106,0))="","Rever artigo sem intervenção",INDEX(Orcamento!$B$7:$B$106,MATCH(C203,Orcamento!$A$7:$A$106,0)))))</f>
        <v/>
      </c>
      <c r="E203" s="12"/>
      <c r="F203" s="12"/>
      <c r="G203" s="7"/>
      <c r="H203" s="7"/>
      <c r="I203" s="35" t="str">
        <f>IF(COUNTA(B203:C203,E203:H203)=0,"",IF(OR(COUNTIFS(Fontes!$A$7:$A$106,B203,Fontes!$B$7:$B$106,"&lt;&gt;")&lt;&gt;1,COUNTIFS(Orcamento!$A$7:$A$306,C203,Orcamento!$B$7:$B$306,"&lt;&gt;")&lt;&gt;1),"Rever fonte ou artigo",IF(OR(G203&lt;&gt;"Confirmada",COUNT(E203:F203)&lt;&gt;2),"Cobertura por apurar",IF(COUNTIFS($B$7:$B$310,B203,$C$7:$C$310,C203)&gt;1,"Rever par fonte/artigo duplicado",IF(INDEX(Orcamento!$T$7:$T$306,MATCH(C203,Orcamento!$A$7:$A$306,0))&lt;&gt;"OK","Rever orçamento associado",IF(OR(E203&lt;0,F203&lt;0,F203&gt;E203,SUMIF($C$7:$C$310,C203,$E$7:$E$310)&gt;INDEX(Orcamento!$K$7:$K$306,MATCH(C203,Orcamento!$A$7:$A$306,0))-INDEX(Orcamento!$L$7:$L$306,MATCH(C203,Orcamento!$A$7:$A$306,0)),SUMIF($C$7:$C$310,C203,$F$7:$F$310)&gt;INDEX(Orcamento!$S$7:$S$306,MATCH(C203,Orcamento!$A$7:$A$306,0)),SUMIF($C$7:$C$310,C203,$E$7:$E$310)-SUMIF($C$7:$C$310,C203,$F$7:$F$310)&gt;INDEX(Orcamento!$K$7:$K$306,MATCH(C203,Orcamento!$A$7:$A$306,0))-INDEX(Orcamento!$L$7:$L$306,MATCH(C203,Orcamento!$A$7:$A$306,0))-INDEX(Orcamento!$S$7:$S$306,MATCH(C203,Orcamento!$A$7:$A$306,0))),"Rever sobreposição ou limites",IF(H203="","Falta fundamento","OK")))))))</f>
        <v/>
      </c>
    </row>
    <row r="204" spans="1:9" ht="34.950000000000003" customHeight="1">
      <c r="A204" s="8" t="s">
        <v>1194</v>
      </c>
      <c r="B204" s="7"/>
      <c r="C204" s="7"/>
      <c r="D204" s="8" t="str">
        <f>IF(C204="","",IF(COUNTIF(Orcamento!$A$7:$A$106,C204)&lt;&gt;1,"Rever ID",IF(INDEX(Orcamento!$B$7:$B$106,MATCH(C204,Orcamento!$A$7:$A$106,0))="","Rever artigo sem intervenção",INDEX(Orcamento!$B$7:$B$106,MATCH(C204,Orcamento!$A$7:$A$106,0)))))</f>
        <v/>
      </c>
      <c r="E204" s="12"/>
      <c r="F204" s="12"/>
      <c r="G204" s="7"/>
      <c r="H204" s="7"/>
      <c r="I204" s="35" t="str">
        <f>IF(COUNTA(B204:C204,E204:H204)=0,"",IF(OR(COUNTIFS(Fontes!$A$7:$A$106,B204,Fontes!$B$7:$B$106,"&lt;&gt;")&lt;&gt;1,COUNTIFS(Orcamento!$A$7:$A$306,C204,Orcamento!$B$7:$B$306,"&lt;&gt;")&lt;&gt;1),"Rever fonte ou artigo",IF(OR(G204&lt;&gt;"Confirmada",COUNT(E204:F204)&lt;&gt;2),"Cobertura por apurar",IF(COUNTIFS($B$7:$B$310,B204,$C$7:$C$310,C204)&gt;1,"Rever par fonte/artigo duplicado",IF(INDEX(Orcamento!$T$7:$T$306,MATCH(C204,Orcamento!$A$7:$A$306,0))&lt;&gt;"OK","Rever orçamento associado",IF(OR(E204&lt;0,F204&lt;0,F204&gt;E204,SUMIF($C$7:$C$310,C204,$E$7:$E$310)&gt;INDEX(Orcamento!$K$7:$K$306,MATCH(C204,Orcamento!$A$7:$A$306,0))-INDEX(Orcamento!$L$7:$L$306,MATCH(C204,Orcamento!$A$7:$A$306,0)),SUMIF($C$7:$C$310,C204,$F$7:$F$310)&gt;INDEX(Orcamento!$S$7:$S$306,MATCH(C204,Orcamento!$A$7:$A$306,0)),SUMIF($C$7:$C$310,C204,$E$7:$E$310)-SUMIF($C$7:$C$310,C204,$F$7:$F$310)&gt;INDEX(Orcamento!$K$7:$K$306,MATCH(C204,Orcamento!$A$7:$A$306,0))-INDEX(Orcamento!$L$7:$L$306,MATCH(C204,Orcamento!$A$7:$A$306,0))-INDEX(Orcamento!$S$7:$S$306,MATCH(C204,Orcamento!$A$7:$A$306,0))),"Rever sobreposição ou limites",IF(H204="","Falta fundamento","OK")))))))</f>
        <v/>
      </c>
    </row>
    <row r="205" spans="1:9" ht="34.950000000000003" customHeight="1">
      <c r="A205" s="8" t="s">
        <v>1195</v>
      </c>
      <c r="B205" s="7"/>
      <c r="C205" s="7"/>
      <c r="D205" s="8" t="str">
        <f>IF(C205="","",IF(COUNTIF(Orcamento!$A$7:$A$106,C205)&lt;&gt;1,"Rever ID",IF(INDEX(Orcamento!$B$7:$B$106,MATCH(C205,Orcamento!$A$7:$A$106,0))="","Rever artigo sem intervenção",INDEX(Orcamento!$B$7:$B$106,MATCH(C205,Orcamento!$A$7:$A$106,0)))))</f>
        <v/>
      </c>
      <c r="E205" s="12"/>
      <c r="F205" s="12"/>
      <c r="G205" s="7"/>
      <c r="H205" s="7"/>
      <c r="I205" s="35" t="str">
        <f>IF(COUNTA(B205:C205,E205:H205)=0,"",IF(OR(COUNTIFS(Fontes!$A$7:$A$106,B205,Fontes!$B$7:$B$106,"&lt;&gt;")&lt;&gt;1,COUNTIFS(Orcamento!$A$7:$A$306,C205,Orcamento!$B$7:$B$306,"&lt;&gt;")&lt;&gt;1),"Rever fonte ou artigo",IF(OR(G205&lt;&gt;"Confirmada",COUNT(E205:F205)&lt;&gt;2),"Cobertura por apurar",IF(COUNTIFS($B$7:$B$310,B205,$C$7:$C$310,C205)&gt;1,"Rever par fonte/artigo duplicado",IF(INDEX(Orcamento!$T$7:$T$306,MATCH(C205,Orcamento!$A$7:$A$306,0))&lt;&gt;"OK","Rever orçamento associado",IF(OR(E205&lt;0,F205&lt;0,F205&gt;E205,SUMIF($C$7:$C$310,C205,$E$7:$E$310)&gt;INDEX(Orcamento!$K$7:$K$306,MATCH(C205,Orcamento!$A$7:$A$306,0))-INDEX(Orcamento!$L$7:$L$306,MATCH(C205,Orcamento!$A$7:$A$306,0)),SUMIF($C$7:$C$310,C205,$F$7:$F$310)&gt;INDEX(Orcamento!$S$7:$S$306,MATCH(C205,Orcamento!$A$7:$A$306,0)),SUMIF($C$7:$C$310,C205,$E$7:$E$310)-SUMIF($C$7:$C$310,C205,$F$7:$F$310)&gt;INDEX(Orcamento!$K$7:$K$306,MATCH(C205,Orcamento!$A$7:$A$306,0))-INDEX(Orcamento!$L$7:$L$306,MATCH(C205,Orcamento!$A$7:$A$306,0))-INDEX(Orcamento!$S$7:$S$306,MATCH(C205,Orcamento!$A$7:$A$306,0))),"Rever sobreposição ou limites",IF(H205="","Falta fundamento","OK")))))))</f>
        <v/>
      </c>
    </row>
    <row r="206" spans="1:9" ht="34.950000000000003" customHeight="1">
      <c r="A206" s="8" t="s">
        <v>1196</v>
      </c>
      <c r="B206" s="7"/>
      <c r="C206" s="7"/>
      <c r="D206" s="8" t="str">
        <f>IF(C206="","",IF(COUNTIF(Orcamento!$A$7:$A$106,C206)&lt;&gt;1,"Rever ID",IF(INDEX(Orcamento!$B$7:$B$106,MATCH(C206,Orcamento!$A$7:$A$106,0))="","Rever artigo sem intervenção",INDEX(Orcamento!$B$7:$B$106,MATCH(C206,Orcamento!$A$7:$A$106,0)))))</f>
        <v/>
      </c>
      <c r="E206" s="12"/>
      <c r="F206" s="12"/>
      <c r="G206" s="7"/>
      <c r="H206" s="7"/>
      <c r="I206" s="35" t="str">
        <f>IF(COUNTA(B206:C206,E206:H206)=0,"",IF(OR(COUNTIFS(Fontes!$A$7:$A$106,B206,Fontes!$B$7:$B$106,"&lt;&gt;")&lt;&gt;1,COUNTIFS(Orcamento!$A$7:$A$306,C206,Orcamento!$B$7:$B$306,"&lt;&gt;")&lt;&gt;1),"Rever fonte ou artigo",IF(OR(G206&lt;&gt;"Confirmada",COUNT(E206:F206)&lt;&gt;2),"Cobertura por apurar",IF(COUNTIFS($B$7:$B$310,B206,$C$7:$C$310,C206)&gt;1,"Rever par fonte/artigo duplicado",IF(INDEX(Orcamento!$T$7:$T$306,MATCH(C206,Orcamento!$A$7:$A$306,0))&lt;&gt;"OK","Rever orçamento associado",IF(OR(E206&lt;0,F206&lt;0,F206&gt;E206,SUMIF($C$7:$C$310,C206,$E$7:$E$310)&gt;INDEX(Orcamento!$K$7:$K$306,MATCH(C206,Orcamento!$A$7:$A$306,0))-INDEX(Orcamento!$L$7:$L$306,MATCH(C206,Orcamento!$A$7:$A$306,0)),SUMIF($C$7:$C$310,C206,$F$7:$F$310)&gt;INDEX(Orcamento!$S$7:$S$306,MATCH(C206,Orcamento!$A$7:$A$306,0)),SUMIF($C$7:$C$310,C206,$E$7:$E$310)-SUMIF($C$7:$C$310,C206,$F$7:$F$310)&gt;INDEX(Orcamento!$K$7:$K$306,MATCH(C206,Orcamento!$A$7:$A$306,0))-INDEX(Orcamento!$L$7:$L$306,MATCH(C206,Orcamento!$A$7:$A$306,0))-INDEX(Orcamento!$S$7:$S$306,MATCH(C206,Orcamento!$A$7:$A$306,0))),"Rever sobreposição ou limites",IF(H206="","Falta fundamento","OK")))))))</f>
        <v/>
      </c>
    </row>
    <row r="207" spans="1:9" ht="34.950000000000003" customHeight="1">
      <c r="A207" s="8" t="s">
        <v>1197</v>
      </c>
      <c r="B207" s="7"/>
      <c r="C207" s="7"/>
      <c r="D207" s="8" t="str">
        <f>IF(C207="","",IF(COUNTIF(Orcamento!$A$7:$A$106,C207)&lt;&gt;1,"Rever ID",IF(INDEX(Orcamento!$B$7:$B$106,MATCH(C207,Orcamento!$A$7:$A$106,0))="","Rever artigo sem intervenção",INDEX(Orcamento!$B$7:$B$106,MATCH(C207,Orcamento!$A$7:$A$106,0)))))</f>
        <v/>
      </c>
      <c r="E207" s="12"/>
      <c r="F207" s="12"/>
      <c r="G207" s="7"/>
      <c r="H207" s="7"/>
      <c r="I207" s="35" t="str">
        <f>IF(COUNTA(B207:C207,E207:H207)=0,"",IF(OR(COUNTIFS(Fontes!$A$7:$A$106,B207,Fontes!$B$7:$B$106,"&lt;&gt;")&lt;&gt;1,COUNTIFS(Orcamento!$A$7:$A$306,C207,Orcamento!$B$7:$B$306,"&lt;&gt;")&lt;&gt;1),"Rever fonte ou artigo",IF(OR(G207&lt;&gt;"Confirmada",COUNT(E207:F207)&lt;&gt;2),"Cobertura por apurar",IF(COUNTIFS($B$7:$B$310,B207,$C$7:$C$310,C207)&gt;1,"Rever par fonte/artigo duplicado",IF(INDEX(Orcamento!$T$7:$T$306,MATCH(C207,Orcamento!$A$7:$A$306,0))&lt;&gt;"OK","Rever orçamento associado",IF(OR(E207&lt;0,F207&lt;0,F207&gt;E207,SUMIF($C$7:$C$310,C207,$E$7:$E$310)&gt;INDEX(Orcamento!$K$7:$K$306,MATCH(C207,Orcamento!$A$7:$A$306,0))-INDEX(Orcamento!$L$7:$L$306,MATCH(C207,Orcamento!$A$7:$A$306,0)),SUMIF($C$7:$C$310,C207,$F$7:$F$310)&gt;INDEX(Orcamento!$S$7:$S$306,MATCH(C207,Orcamento!$A$7:$A$306,0)),SUMIF($C$7:$C$310,C207,$E$7:$E$310)-SUMIF($C$7:$C$310,C207,$F$7:$F$310)&gt;INDEX(Orcamento!$K$7:$K$306,MATCH(C207,Orcamento!$A$7:$A$306,0))-INDEX(Orcamento!$L$7:$L$306,MATCH(C207,Orcamento!$A$7:$A$306,0))-INDEX(Orcamento!$S$7:$S$306,MATCH(C207,Orcamento!$A$7:$A$306,0))),"Rever sobreposição ou limites",IF(H207="","Falta fundamento","OK")))))))</f>
        <v/>
      </c>
    </row>
    <row r="208" spans="1:9" ht="34.950000000000003" customHeight="1">
      <c r="A208" s="8" t="s">
        <v>1198</v>
      </c>
      <c r="B208" s="7"/>
      <c r="C208" s="7"/>
      <c r="D208" s="8" t="str">
        <f>IF(C208="","",IF(COUNTIF(Orcamento!$A$7:$A$106,C208)&lt;&gt;1,"Rever ID",IF(INDEX(Orcamento!$B$7:$B$106,MATCH(C208,Orcamento!$A$7:$A$106,0))="","Rever artigo sem intervenção",INDEX(Orcamento!$B$7:$B$106,MATCH(C208,Orcamento!$A$7:$A$106,0)))))</f>
        <v/>
      </c>
      <c r="E208" s="12"/>
      <c r="F208" s="12"/>
      <c r="G208" s="7"/>
      <c r="H208" s="7"/>
      <c r="I208" s="35" t="str">
        <f>IF(COUNTA(B208:C208,E208:H208)=0,"",IF(OR(COUNTIFS(Fontes!$A$7:$A$106,B208,Fontes!$B$7:$B$106,"&lt;&gt;")&lt;&gt;1,COUNTIFS(Orcamento!$A$7:$A$306,C208,Orcamento!$B$7:$B$306,"&lt;&gt;")&lt;&gt;1),"Rever fonte ou artigo",IF(OR(G208&lt;&gt;"Confirmada",COUNT(E208:F208)&lt;&gt;2),"Cobertura por apurar",IF(COUNTIFS($B$7:$B$310,B208,$C$7:$C$310,C208)&gt;1,"Rever par fonte/artigo duplicado",IF(INDEX(Orcamento!$T$7:$T$306,MATCH(C208,Orcamento!$A$7:$A$306,0))&lt;&gt;"OK","Rever orçamento associado",IF(OR(E208&lt;0,F208&lt;0,F208&gt;E208,SUMIF($C$7:$C$310,C208,$E$7:$E$310)&gt;INDEX(Orcamento!$K$7:$K$306,MATCH(C208,Orcamento!$A$7:$A$306,0))-INDEX(Orcamento!$L$7:$L$306,MATCH(C208,Orcamento!$A$7:$A$306,0)),SUMIF($C$7:$C$310,C208,$F$7:$F$310)&gt;INDEX(Orcamento!$S$7:$S$306,MATCH(C208,Orcamento!$A$7:$A$306,0)),SUMIF($C$7:$C$310,C208,$E$7:$E$310)-SUMIF($C$7:$C$310,C208,$F$7:$F$310)&gt;INDEX(Orcamento!$K$7:$K$306,MATCH(C208,Orcamento!$A$7:$A$306,0))-INDEX(Orcamento!$L$7:$L$306,MATCH(C208,Orcamento!$A$7:$A$306,0))-INDEX(Orcamento!$S$7:$S$306,MATCH(C208,Orcamento!$A$7:$A$306,0))),"Rever sobreposição ou limites",IF(H208="","Falta fundamento","OK")))))))</f>
        <v/>
      </c>
    </row>
    <row r="209" spans="1:9" ht="34.950000000000003" customHeight="1">
      <c r="A209" s="8" t="s">
        <v>1199</v>
      </c>
      <c r="B209" s="7"/>
      <c r="C209" s="7"/>
      <c r="D209" s="8" t="str">
        <f>IF(C209="","",IF(COUNTIF(Orcamento!$A$7:$A$106,C209)&lt;&gt;1,"Rever ID",IF(INDEX(Orcamento!$B$7:$B$106,MATCH(C209,Orcamento!$A$7:$A$106,0))="","Rever artigo sem intervenção",INDEX(Orcamento!$B$7:$B$106,MATCH(C209,Orcamento!$A$7:$A$106,0)))))</f>
        <v/>
      </c>
      <c r="E209" s="12"/>
      <c r="F209" s="12"/>
      <c r="G209" s="7"/>
      <c r="H209" s="7"/>
      <c r="I209" s="35" t="str">
        <f>IF(COUNTA(B209:C209,E209:H209)=0,"",IF(OR(COUNTIFS(Fontes!$A$7:$A$106,B209,Fontes!$B$7:$B$106,"&lt;&gt;")&lt;&gt;1,COUNTIFS(Orcamento!$A$7:$A$306,C209,Orcamento!$B$7:$B$306,"&lt;&gt;")&lt;&gt;1),"Rever fonte ou artigo",IF(OR(G209&lt;&gt;"Confirmada",COUNT(E209:F209)&lt;&gt;2),"Cobertura por apurar",IF(COUNTIFS($B$7:$B$310,B209,$C$7:$C$310,C209)&gt;1,"Rever par fonte/artigo duplicado",IF(INDEX(Orcamento!$T$7:$T$306,MATCH(C209,Orcamento!$A$7:$A$306,0))&lt;&gt;"OK","Rever orçamento associado",IF(OR(E209&lt;0,F209&lt;0,F209&gt;E209,SUMIF($C$7:$C$310,C209,$E$7:$E$310)&gt;INDEX(Orcamento!$K$7:$K$306,MATCH(C209,Orcamento!$A$7:$A$306,0))-INDEX(Orcamento!$L$7:$L$306,MATCH(C209,Orcamento!$A$7:$A$306,0)),SUMIF($C$7:$C$310,C209,$F$7:$F$310)&gt;INDEX(Orcamento!$S$7:$S$306,MATCH(C209,Orcamento!$A$7:$A$306,0)),SUMIF($C$7:$C$310,C209,$E$7:$E$310)-SUMIF($C$7:$C$310,C209,$F$7:$F$310)&gt;INDEX(Orcamento!$K$7:$K$306,MATCH(C209,Orcamento!$A$7:$A$306,0))-INDEX(Orcamento!$L$7:$L$306,MATCH(C209,Orcamento!$A$7:$A$306,0))-INDEX(Orcamento!$S$7:$S$306,MATCH(C209,Orcamento!$A$7:$A$306,0))),"Rever sobreposição ou limites",IF(H209="","Falta fundamento","OK")))))))</f>
        <v/>
      </c>
    </row>
    <row r="210" spans="1:9" ht="34.950000000000003" customHeight="1">
      <c r="A210" s="8" t="s">
        <v>1200</v>
      </c>
      <c r="B210" s="7"/>
      <c r="C210" s="7"/>
      <c r="D210" s="8" t="str">
        <f>IF(C210="","",IF(COUNTIF(Orcamento!$A$7:$A$106,C210)&lt;&gt;1,"Rever ID",IF(INDEX(Orcamento!$B$7:$B$106,MATCH(C210,Orcamento!$A$7:$A$106,0))="","Rever artigo sem intervenção",INDEX(Orcamento!$B$7:$B$106,MATCH(C210,Orcamento!$A$7:$A$106,0)))))</f>
        <v/>
      </c>
      <c r="E210" s="12"/>
      <c r="F210" s="12"/>
      <c r="G210" s="7"/>
      <c r="H210" s="7"/>
      <c r="I210" s="35" t="str">
        <f>IF(COUNTA(B210:C210,E210:H210)=0,"",IF(OR(COUNTIFS(Fontes!$A$7:$A$106,B210,Fontes!$B$7:$B$106,"&lt;&gt;")&lt;&gt;1,COUNTIFS(Orcamento!$A$7:$A$306,C210,Orcamento!$B$7:$B$306,"&lt;&gt;")&lt;&gt;1),"Rever fonte ou artigo",IF(OR(G210&lt;&gt;"Confirmada",COUNT(E210:F210)&lt;&gt;2),"Cobertura por apurar",IF(COUNTIFS($B$7:$B$310,B210,$C$7:$C$310,C210)&gt;1,"Rever par fonte/artigo duplicado",IF(INDEX(Orcamento!$T$7:$T$306,MATCH(C210,Orcamento!$A$7:$A$306,0))&lt;&gt;"OK","Rever orçamento associado",IF(OR(E210&lt;0,F210&lt;0,F210&gt;E210,SUMIF($C$7:$C$310,C210,$E$7:$E$310)&gt;INDEX(Orcamento!$K$7:$K$306,MATCH(C210,Orcamento!$A$7:$A$306,0))-INDEX(Orcamento!$L$7:$L$306,MATCH(C210,Orcamento!$A$7:$A$306,0)),SUMIF($C$7:$C$310,C210,$F$7:$F$310)&gt;INDEX(Orcamento!$S$7:$S$306,MATCH(C210,Orcamento!$A$7:$A$306,0)),SUMIF($C$7:$C$310,C210,$E$7:$E$310)-SUMIF($C$7:$C$310,C210,$F$7:$F$310)&gt;INDEX(Orcamento!$K$7:$K$306,MATCH(C210,Orcamento!$A$7:$A$306,0))-INDEX(Orcamento!$L$7:$L$306,MATCH(C210,Orcamento!$A$7:$A$306,0))-INDEX(Orcamento!$S$7:$S$306,MATCH(C210,Orcamento!$A$7:$A$306,0))),"Rever sobreposição ou limites",IF(H210="","Falta fundamento","OK")))))))</f>
        <v/>
      </c>
    </row>
    <row r="211" spans="1:9" ht="34.950000000000003" customHeight="1">
      <c r="A211" s="8" t="s">
        <v>1201</v>
      </c>
      <c r="B211" s="7"/>
      <c r="C211" s="7"/>
      <c r="D211" s="8" t="str">
        <f>IF(C211="","",IF(COUNTIF(Orcamento!$A$7:$A$106,C211)&lt;&gt;1,"Rever ID",IF(INDEX(Orcamento!$B$7:$B$106,MATCH(C211,Orcamento!$A$7:$A$106,0))="","Rever artigo sem intervenção",INDEX(Orcamento!$B$7:$B$106,MATCH(C211,Orcamento!$A$7:$A$106,0)))))</f>
        <v/>
      </c>
      <c r="E211" s="12"/>
      <c r="F211" s="12"/>
      <c r="G211" s="7"/>
      <c r="H211" s="7"/>
      <c r="I211" s="35" t="str">
        <f>IF(COUNTA(B211:C211,E211:H211)=0,"",IF(OR(COUNTIFS(Fontes!$A$7:$A$106,B211,Fontes!$B$7:$B$106,"&lt;&gt;")&lt;&gt;1,COUNTIFS(Orcamento!$A$7:$A$306,C211,Orcamento!$B$7:$B$306,"&lt;&gt;")&lt;&gt;1),"Rever fonte ou artigo",IF(OR(G211&lt;&gt;"Confirmada",COUNT(E211:F211)&lt;&gt;2),"Cobertura por apurar",IF(COUNTIFS($B$7:$B$310,B211,$C$7:$C$310,C211)&gt;1,"Rever par fonte/artigo duplicado",IF(INDEX(Orcamento!$T$7:$T$306,MATCH(C211,Orcamento!$A$7:$A$306,0))&lt;&gt;"OK","Rever orçamento associado",IF(OR(E211&lt;0,F211&lt;0,F211&gt;E211,SUMIF($C$7:$C$310,C211,$E$7:$E$310)&gt;INDEX(Orcamento!$K$7:$K$306,MATCH(C211,Orcamento!$A$7:$A$306,0))-INDEX(Orcamento!$L$7:$L$306,MATCH(C211,Orcamento!$A$7:$A$306,0)),SUMIF($C$7:$C$310,C211,$F$7:$F$310)&gt;INDEX(Orcamento!$S$7:$S$306,MATCH(C211,Orcamento!$A$7:$A$306,0)),SUMIF($C$7:$C$310,C211,$E$7:$E$310)-SUMIF($C$7:$C$310,C211,$F$7:$F$310)&gt;INDEX(Orcamento!$K$7:$K$306,MATCH(C211,Orcamento!$A$7:$A$306,0))-INDEX(Orcamento!$L$7:$L$306,MATCH(C211,Orcamento!$A$7:$A$306,0))-INDEX(Orcamento!$S$7:$S$306,MATCH(C211,Orcamento!$A$7:$A$306,0))),"Rever sobreposição ou limites",IF(H211="","Falta fundamento","OK")))))))</f>
        <v/>
      </c>
    </row>
    <row r="212" spans="1:9" ht="34.950000000000003" customHeight="1">
      <c r="A212" s="8" t="s">
        <v>1202</v>
      </c>
      <c r="B212" s="7"/>
      <c r="C212" s="7"/>
      <c r="D212" s="8" t="str">
        <f>IF(C212="","",IF(COUNTIF(Orcamento!$A$7:$A$106,C212)&lt;&gt;1,"Rever ID",IF(INDEX(Orcamento!$B$7:$B$106,MATCH(C212,Orcamento!$A$7:$A$106,0))="","Rever artigo sem intervenção",INDEX(Orcamento!$B$7:$B$106,MATCH(C212,Orcamento!$A$7:$A$106,0)))))</f>
        <v/>
      </c>
      <c r="E212" s="12"/>
      <c r="F212" s="12"/>
      <c r="G212" s="7"/>
      <c r="H212" s="7"/>
      <c r="I212" s="35" t="str">
        <f>IF(COUNTA(B212:C212,E212:H212)=0,"",IF(OR(COUNTIFS(Fontes!$A$7:$A$106,B212,Fontes!$B$7:$B$106,"&lt;&gt;")&lt;&gt;1,COUNTIFS(Orcamento!$A$7:$A$306,C212,Orcamento!$B$7:$B$306,"&lt;&gt;")&lt;&gt;1),"Rever fonte ou artigo",IF(OR(G212&lt;&gt;"Confirmada",COUNT(E212:F212)&lt;&gt;2),"Cobertura por apurar",IF(COUNTIFS($B$7:$B$310,B212,$C$7:$C$310,C212)&gt;1,"Rever par fonte/artigo duplicado",IF(INDEX(Orcamento!$T$7:$T$306,MATCH(C212,Orcamento!$A$7:$A$306,0))&lt;&gt;"OK","Rever orçamento associado",IF(OR(E212&lt;0,F212&lt;0,F212&gt;E212,SUMIF($C$7:$C$310,C212,$E$7:$E$310)&gt;INDEX(Orcamento!$K$7:$K$306,MATCH(C212,Orcamento!$A$7:$A$306,0))-INDEX(Orcamento!$L$7:$L$306,MATCH(C212,Orcamento!$A$7:$A$306,0)),SUMIF($C$7:$C$310,C212,$F$7:$F$310)&gt;INDEX(Orcamento!$S$7:$S$306,MATCH(C212,Orcamento!$A$7:$A$306,0)),SUMIF($C$7:$C$310,C212,$E$7:$E$310)-SUMIF($C$7:$C$310,C212,$F$7:$F$310)&gt;INDEX(Orcamento!$K$7:$K$306,MATCH(C212,Orcamento!$A$7:$A$306,0))-INDEX(Orcamento!$L$7:$L$306,MATCH(C212,Orcamento!$A$7:$A$306,0))-INDEX(Orcamento!$S$7:$S$306,MATCH(C212,Orcamento!$A$7:$A$306,0))),"Rever sobreposição ou limites",IF(H212="","Falta fundamento","OK")))))))</f>
        <v/>
      </c>
    </row>
    <row r="213" spans="1:9" ht="34.950000000000003" customHeight="1">
      <c r="A213" s="8" t="s">
        <v>1203</v>
      </c>
      <c r="B213" s="7"/>
      <c r="C213" s="7"/>
      <c r="D213" s="8" t="str">
        <f>IF(C213="","",IF(COUNTIF(Orcamento!$A$7:$A$106,C213)&lt;&gt;1,"Rever ID",IF(INDEX(Orcamento!$B$7:$B$106,MATCH(C213,Orcamento!$A$7:$A$106,0))="","Rever artigo sem intervenção",INDEX(Orcamento!$B$7:$B$106,MATCH(C213,Orcamento!$A$7:$A$106,0)))))</f>
        <v/>
      </c>
      <c r="E213" s="12"/>
      <c r="F213" s="12"/>
      <c r="G213" s="7"/>
      <c r="H213" s="7"/>
      <c r="I213" s="35" t="str">
        <f>IF(COUNTA(B213:C213,E213:H213)=0,"",IF(OR(COUNTIFS(Fontes!$A$7:$A$106,B213,Fontes!$B$7:$B$106,"&lt;&gt;")&lt;&gt;1,COUNTIFS(Orcamento!$A$7:$A$306,C213,Orcamento!$B$7:$B$306,"&lt;&gt;")&lt;&gt;1),"Rever fonte ou artigo",IF(OR(G213&lt;&gt;"Confirmada",COUNT(E213:F213)&lt;&gt;2),"Cobertura por apurar",IF(COUNTIFS($B$7:$B$310,B213,$C$7:$C$310,C213)&gt;1,"Rever par fonte/artigo duplicado",IF(INDEX(Orcamento!$T$7:$T$306,MATCH(C213,Orcamento!$A$7:$A$306,0))&lt;&gt;"OK","Rever orçamento associado",IF(OR(E213&lt;0,F213&lt;0,F213&gt;E213,SUMIF($C$7:$C$310,C213,$E$7:$E$310)&gt;INDEX(Orcamento!$K$7:$K$306,MATCH(C213,Orcamento!$A$7:$A$306,0))-INDEX(Orcamento!$L$7:$L$306,MATCH(C213,Orcamento!$A$7:$A$306,0)),SUMIF($C$7:$C$310,C213,$F$7:$F$310)&gt;INDEX(Orcamento!$S$7:$S$306,MATCH(C213,Orcamento!$A$7:$A$306,0)),SUMIF($C$7:$C$310,C213,$E$7:$E$310)-SUMIF($C$7:$C$310,C213,$F$7:$F$310)&gt;INDEX(Orcamento!$K$7:$K$306,MATCH(C213,Orcamento!$A$7:$A$306,0))-INDEX(Orcamento!$L$7:$L$306,MATCH(C213,Orcamento!$A$7:$A$306,0))-INDEX(Orcamento!$S$7:$S$306,MATCH(C213,Orcamento!$A$7:$A$306,0))),"Rever sobreposição ou limites",IF(H213="","Falta fundamento","OK")))))))</f>
        <v/>
      </c>
    </row>
    <row r="214" spans="1:9" ht="34.950000000000003" customHeight="1">
      <c r="A214" s="8" t="s">
        <v>1204</v>
      </c>
      <c r="B214" s="7"/>
      <c r="C214" s="7"/>
      <c r="D214" s="8" t="str">
        <f>IF(C214="","",IF(COUNTIF(Orcamento!$A$7:$A$106,C214)&lt;&gt;1,"Rever ID",IF(INDEX(Orcamento!$B$7:$B$106,MATCH(C214,Orcamento!$A$7:$A$106,0))="","Rever artigo sem intervenção",INDEX(Orcamento!$B$7:$B$106,MATCH(C214,Orcamento!$A$7:$A$106,0)))))</f>
        <v/>
      </c>
      <c r="E214" s="12"/>
      <c r="F214" s="12"/>
      <c r="G214" s="7"/>
      <c r="H214" s="7"/>
      <c r="I214" s="35" t="str">
        <f>IF(COUNTA(B214:C214,E214:H214)=0,"",IF(OR(COUNTIFS(Fontes!$A$7:$A$106,B214,Fontes!$B$7:$B$106,"&lt;&gt;")&lt;&gt;1,COUNTIFS(Orcamento!$A$7:$A$306,C214,Orcamento!$B$7:$B$306,"&lt;&gt;")&lt;&gt;1),"Rever fonte ou artigo",IF(OR(G214&lt;&gt;"Confirmada",COUNT(E214:F214)&lt;&gt;2),"Cobertura por apurar",IF(COUNTIFS($B$7:$B$310,B214,$C$7:$C$310,C214)&gt;1,"Rever par fonte/artigo duplicado",IF(INDEX(Orcamento!$T$7:$T$306,MATCH(C214,Orcamento!$A$7:$A$306,0))&lt;&gt;"OK","Rever orçamento associado",IF(OR(E214&lt;0,F214&lt;0,F214&gt;E214,SUMIF($C$7:$C$310,C214,$E$7:$E$310)&gt;INDEX(Orcamento!$K$7:$K$306,MATCH(C214,Orcamento!$A$7:$A$306,0))-INDEX(Orcamento!$L$7:$L$306,MATCH(C214,Orcamento!$A$7:$A$306,0)),SUMIF($C$7:$C$310,C214,$F$7:$F$310)&gt;INDEX(Orcamento!$S$7:$S$306,MATCH(C214,Orcamento!$A$7:$A$306,0)),SUMIF($C$7:$C$310,C214,$E$7:$E$310)-SUMIF($C$7:$C$310,C214,$F$7:$F$310)&gt;INDEX(Orcamento!$K$7:$K$306,MATCH(C214,Orcamento!$A$7:$A$306,0))-INDEX(Orcamento!$L$7:$L$306,MATCH(C214,Orcamento!$A$7:$A$306,0))-INDEX(Orcamento!$S$7:$S$306,MATCH(C214,Orcamento!$A$7:$A$306,0))),"Rever sobreposição ou limites",IF(H214="","Falta fundamento","OK")))))))</f>
        <v/>
      </c>
    </row>
    <row r="215" spans="1:9" ht="34.950000000000003" customHeight="1">
      <c r="A215" s="8" t="s">
        <v>1205</v>
      </c>
      <c r="B215" s="7"/>
      <c r="C215" s="7"/>
      <c r="D215" s="8" t="str">
        <f>IF(C215="","",IF(COUNTIF(Orcamento!$A$7:$A$106,C215)&lt;&gt;1,"Rever ID",IF(INDEX(Orcamento!$B$7:$B$106,MATCH(C215,Orcamento!$A$7:$A$106,0))="","Rever artigo sem intervenção",INDEX(Orcamento!$B$7:$B$106,MATCH(C215,Orcamento!$A$7:$A$106,0)))))</f>
        <v/>
      </c>
      <c r="E215" s="12"/>
      <c r="F215" s="12"/>
      <c r="G215" s="7"/>
      <c r="H215" s="7"/>
      <c r="I215" s="35" t="str">
        <f>IF(COUNTA(B215:C215,E215:H215)=0,"",IF(OR(COUNTIFS(Fontes!$A$7:$A$106,B215,Fontes!$B$7:$B$106,"&lt;&gt;")&lt;&gt;1,COUNTIFS(Orcamento!$A$7:$A$306,C215,Orcamento!$B$7:$B$306,"&lt;&gt;")&lt;&gt;1),"Rever fonte ou artigo",IF(OR(G215&lt;&gt;"Confirmada",COUNT(E215:F215)&lt;&gt;2),"Cobertura por apurar",IF(COUNTIFS($B$7:$B$310,B215,$C$7:$C$310,C215)&gt;1,"Rever par fonte/artigo duplicado",IF(INDEX(Orcamento!$T$7:$T$306,MATCH(C215,Orcamento!$A$7:$A$306,0))&lt;&gt;"OK","Rever orçamento associado",IF(OR(E215&lt;0,F215&lt;0,F215&gt;E215,SUMIF($C$7:$C$310,C215,$E$7:$E$310)&gt;INDEX(Orcamento!$K$7:$K$306,MATCH(C215,Orcamento!$A$7:$A$306,0))-INDEX(Orcamento!$L$7:$L$306,MATCH(C215,Orcamento!$A$7:$A$306,0)),SUMIF($C$7:$C$310,C215,$F$7:$F$310)&gt;INDEX(Orcamento!$S$7:$S$306,MATCH(C215,Orcamento!$A$7:$A$306,0)),SUMIF($C$7:$C$310,C215,$E$7:$E$310)-SUMIF($C$7:$C$310,C215,$F$7:$F$310)&gt;INDEX(Orcamento!$K$7:$K$306,MATCH(C215,Orcamento!$A$7:$A$306,0))-INDEX(Orcamento!$L$7:$L$306,MATCH(C215,Orcamento!$A$7:$A$306,0))-INDEX(Orcamento!$S$7:$S$306,MATCH(C215,Orcamento!$A$7:$A$306,0))),"Rever sobreposição ou limites",IF(H215="","Falta fundamento","OK")))))))</f>
        <v/>
      </c>
    </row>
    <row r="216" spans="1:9" ht="34.950000000000003" customHeight="1">
      <c r="A216" s="8" t="s">
        <v>1206</v>
      </c>
      <c r="B216" s="7"/>
      <c r="C216" s="7"/>
      <c r="D216" s="8" t="str">
        <f>IF(C216="","",IF(COUNTIF(Orcamento!$A$7:$A$106,C216)&lt;&gt;1,"Rever ID",IF(INDEX(Orcamento!$B$7:$B$106,MATCH(C216,Orcamento!$A$7:$A$106,0))="","Rever artigo sem intervenção",INDEX(Orcamento!$B$7:$B$106,MATCH(C216,Orcamento!$A$7:$A$106,0)))))</f>
        <v/>
      </c>
      <c r="E216" s="12"/>
      <c r="F216" s="12"/>
      <c r="G216" s="7"/>
      <c r="H216" s="7"/>
      <c r="I216" s="35" t="str">
        <f>IF(COUNTA(B216:C216,E216:H216)=0,"",IF(OR(COUNTIFS(Fontes!$A$7:$A$106,B216,Fontes!$B$7:$B$106,"&lt;&gt;")&lt;&gt;1,COUNTIFS(Orcamento!$A$7:$A$306,C216,Orcamento!$B$7:$B$306,"&lt;&gt;")&lt;&gt;1),"Rever fonte ou artigo",IF(OR(G216&lt;&gt;"Confirmada",COUNT(E216:F216)&lt;&gt;2),"Cobertura por apurar",IF(COUNTIFS($B$7:$B$310,B216,$C$7:$C$310,C216)&gt;1,"Rever par fonte/artigo duplicado",IF(INDEX(Orcamento!$T$7:$T$306,MATCH(C216,Orcamento!$A$7:$A$306,0))&lt;&gt;"OK","Rever orçamento associado",IF(OR(E216&lt;0,F216&lt;0,F216&gt;E216,SUMIF($C$7:$C$310,C216,$E$7:$E$310)&gt;INDEX(Orcamento!$K$7:$K$306,MATCH(C216,Orcamento!$A$7:$A$306,0))-INDEX(Orcamento!$L$7:$L$306,MATCH(C216,Orcamento!$A$7:$A$306,0)),SUMIF($C$7:$C$310,C216,$F$7:$F$310)&gt;INDEX(Orcamento!$S$7:$S$306,MATCH(C216,Orcamento!$A$7:$A$306,0)),SUMIF($C$7:$C$310,C216,$E$7:$E$310)-SUMIF($C$7:$C$310,C216,$F$7:$F$310)&gt;INDEX(Orcamento!$K$7:$K$306,MATCH(C216,Orcamento!$A$7:$A$306,0))-INDEX(Orcamento!$L$7:$L$306,MATCH(C216,Orcamento!$A$7:$A$306,0))-INDEX(Orcamento!$S$7:$S$306,MATCH(C216,Orcamento!$A$7:$A$306,0))),"Rever sobreposição ou limites",IF(H216="","Falta fundamento","OK")))))))</f>
        <v/>
      </c>
    </row>
    <row r="217" spans="1:9" ht="34.950000000000003" customHeight="1">
      <c r="A217" s="8" t="s">
        <v>1207</v>
      </c>
      <c r="B217" s="7"/>
      <c r="C217" s="7"/>
      <c r="D217" s="8" t="str">
        <f>IF(C217="","",IF(COUNTIF(Orcamento!$A$7:$A$106,C217)&lt;&gt;1,"Rever ID",IF(INDEX(Orcamento!$B$7:$B$106,MATCH(C217,Orcamento!$A$7:$A$106,0))="","Rever artigo sem intervenção",INDEX(Orcamento!$B$7:$B$106,MATCH(C217,Orcamento!$A$7:$A$106,0)))))</f>
        <v/>
      </c>
      <c r="E217" s="12"/>
      <c r="F217" s="12"/>
      <c r="G217" s="7"/>
      <c r="H217" s="7"/>
      <c r="I217" s="35" t="str">
        <f>IF(COUNTA(B217:C217,E217:H217)=0,"",IF(OR(COUNTIFS(Fontes!$A$7:$A$106,B217,Fontes!$B$7:$B$106,"&lt;&gt;")&lt;&gt;1,COUNTIFS(Orcamento!$A$7:$A$306,C217,Orcamento!$B$7:$B$306,"&lt;&gt;")&lt;&gt;1),"Rever fonte ou artigo",IF(OR(G217&lt;&gt;"Confirmada",COUNT(E217:F217)&lt;&gt;2),"Cobertura por apurar",IF(COUNTIFS($B$7:$B$310,B217,$C$7:$C$310,C217)&gt;1,"Rever par fonte/artigo duplicado",IF(INDEX(Orcamento!$T$7:$T$306,MATCH(C217,Orcamento!$A$7:$A$306,0))&lt;&gt;"OK","Rever orçamento associado",IF(OR(E217&lt;0,F217&lt;0,F217&gt;E217,SUMIF($C$7:$C$310,C217,$E$7:$E$310)&gt;INDEX(Orcamento!$K$7:$K$306,MATCH(C217,Orcamento!$A$7:$A$306,0))-INDEX(Orcamento!$L$7:$L$306,MATCH(C217,Orcamento!$A$7:$A$306,0)),SUMIF($C$7:$C$310,C217,$F$7:$F$310)&gt;INDEX(Orcamento!$S$7:$S$306,MATCH(C217,Orcamento!$A$7:$A$306,0)),SUMIF($C$7:$C$310,C217,$E$7:$E$310)-SUMIF($C$7:$C$310,C217,$F$7:$F$310)&gt;INDEX(Orcamento!$K$7:$K$306,MATCH(C217,Orcamento!$A$7:$A$306,0))-INDEX(Orcamento!$L$7:$L$306,MATCH(C217,Orcamento!$A$7:$A$306,0))-INDEX(Orcamento!$S$7:$S$306,MATCH(C217,Orcamento!$A$7:$A$306,0))),"Rever sobreposição ou limites",IF(H217="","Falta fundamento","OK")))))))</f>
        <v/>
      </c>
    </row>
    <row r="218" spans="1:9" ht="34.950000000000003" customHeight="1">
      <c r="A218" s="8" t="s">
        <v>1208</v>
      </c>
      <c r="B218" s="7"/>
      <c r="C218" s="7"/>
      <c r="D218" s="8" t="str">
        <f>IF(C218="","",IF(COUNTIF(Orcamento!$A$7:$A$106,C218)&lt;&gt;1,"Rever ID",IF(INDEX(Orcamento!$B$7:$B$106,MATCH(C218,Orcamento!$A$7:$A$106,0))="","Rever artigo sem intervenção",INDEX(Orcamento!$B$7:$B$106,MATCH(C218,Orcamento!$A$7:$A$106,0)))))</f>
        <v/>
      </c>
      <c r="E218" s="12"/>
      <c r="F218" s="12"/>
      <c r="G218" s="7"/>
      <c r="H218" s="7"/>
      <c r="I218" s="35" t="str">
        <f>IF(COUNTA(B218:C218,E218:H218)=0,"",IF(OR(COUNTIFS(Fontes!$A$7:$A$106,B218,Fontes!$B$7:$B$106,"&lt;&gt;")&lt;&gt;1,COUNTIFS(Orcamento!$A$7:$A$306,C218,Orcamento!$B$7:$B$306,"&lt;&gt;")&lt;&gt;1),"Rever fonte ou artigo",IF(OR(G218&lt;&gt;"Confirmada",COUNT(E218:F218)&lt;&gt;2),"Cobertura por apurar",IF(COUNTIFS($B$7:$B$310,B218,$C$7:$C$310,C218)&gt;1,"Rever par fonte/artigo duplicado",IF(INDEX(Orcamento!$T$7:$T$306,MATCH(C218,Orcamento!$A$7:$A$306,0))&lt;&gt;"OK","Rever orçamento associado",IF(OR(E218&lt;0,F218&lt;0,F218&gt;E218,SUMIF($C$7:$C$310,C218,$E$7:$E$310)&gt;INDEX(Orcamento!$K$7:$K$306,MATCH(C218,Orcamento!$A$7:$A$306,0))-INDEX(Orcamento!$L$7:$L$306,MATCH(C218,Orcamento!$A$7:$A$306,0)),SUMIF($C$7:$C$310,C218,$F$7:$F$310)&gt;INDEX(Orcamento!$S$7:$S$306,MATCH(C218,Orcamento!$A$7:$A$306,0)),SUMIF($C$7:$C$310,C218,$E$7:$E$310)-SUMIF($C$7:$C$310,C218,$F$7:$F$310)&gt;INDEX(Orcamento!$K$7:$K$306,MATCH(C218,Orcamento!$A$7:$A$306,0))-INDEX(Orcamento!$L$7:$L$306,MATCH(C218,Orcamento!$A$7:$A$306,0))-INDEX(Orcamento!$S$7:$S$306,MATCH(C218,Orcamento!$A$7:$A$306,0))),"Rever sobreposição ou limites",IF(H218="","Falta fundamento","OK")))))))</f>
        <v/>
      </c>
    </row>
    <row r="219" spans="1:9" ht="34.950000000000003" customHeight="1">
      <c r="A219" s="8" t="s">
        <v>1209</v>
      </c>
      <c r="B219" s="7"/>
      <c r="C219" s="7"/>
      <c r="D219" s="8" t="str">
        <f>IF(C219="","",IF(COUNTIF(Orcamento!$A$7:$A$106,C219)&lt;&gt;1,"Rever ID",IF(INDEX(Orcamento!$B$7:$B$106,MATCH(C219,Orcamento!$A$7:$A$106,0))="","Rever artigo sem intervenção",INDEX(Orcamento!$B$7:$B$106,MATCH(C219,Orcamento!$A$7:$A$106,0)))))</f>
        <v/>
      </c>
      <c r="E219" s="12"/>
      <c r="F219" s="12"/>
      <c r="G219" s="7"/>
      <c r="H219" s="7"/>
      <c r="I219" s="35" t="str">
        <f>IF(COUNTA(B219:C219,E219:H219)=0,"",IF(OR(COUNTIFS(Fontes!$A$7:$A$106,B219,Fontes!$B$7:$B$106,"&lt;&gt;")&lt;&gt;1,COUNTIFS(Orcamento!$A$7:$A$306,C219,Orcamento!$B$7:$B$306,"&lt;&gt;")&lt;&gt;1),"Rever fonte ou artigo",IF(OR(G219&lt;&gt;"Confirmada",COUNT(E219:F219)&lt;&gt;2),"Cobertura por apurar",IF(COUNTIFS($B$7:$B$310,B219,$C$7:$C$310,C219)&gt;1,"Rever par fonte/artigo duplicado",IF(INDEX(Orcamento!$T$7:$T$306,MATCH(C219,Orcamento!$A$7:$A$306,0))&lt;&gt;"OK","Rever orçamento associado",IF(OR(E219&lt;0,F219&lt;0,F219&gt;E219,SUMIF($C$7:$C$310,C219,$E$7:$E$310)&gt;INDEX(Orcamento!$K$7:$K$306,MATCH(C219,Orcamento!$A$7:$A$306,0))-INDEX(Orcamento!$L$7:$L$306,MATCH(C219,Orcamento!$A$7:$A$306,0)),SUMIF($C$7:$C$310,C219,$F$7:$F$310)&gt;INDEX(Orcamento!$S$7:$S$306,MATCH(C219,Orcamento!$A$7:$A$306,0)),SUMIF($C$7:$C$310,C219,$E$7:$E$310)-SUMIF($C$7:$C$310,C219,$F$7:$F$310)&gt;INDEX(Orcamento!$K$7:$K$306,MATCH(C219,Orcamento!$A$7:$A$306,0))-INDEX(Orcamento!$L$7:$L$306,MATCH(C219,Orcamento!$A$7:$A$306,0))-INDEX(Orcamento!$S$7:$S$306,MATCH(C219,Orcamento!$A$7:$A$306,0))),"Rever sobreposição ou limites",IF(H219="","Falta fundamento","OK")))))))</f>
        <v/>
      </c>
    </row>
    <row r="220" spans="1:9" ht="34.950000000000003" customHeight="1">
      <c r="A220" s="8" t="s">
        <v>1210</v>
      </c>
      <c r="B220" s="7"/>
      <c r="C220" s="7"/>
      <c r="D220" s="8" t="str">
        <f>IF(C220="","",IF(COUNTIF(Orcamento!$A$7:$A$106,C220)&lt;&gt;1,"Rever ID",IF(INDEX(Orcamento!$B$7:$B$106,MATCH(C220,Orcamento!$A$7:$A$106,0))="","Rever artigo sem intervenção",INDEX(Orcamento!$B$7:$B$106,MATCH(C220,Orcamento!$A$7:$A$106,0)))))</f>
        <v/>
      </c>
      <c r="E220" s="12"/>
      <c r="F220" s="12"/>
      <c r="G220" s="7"/>
      <c r="H220" s="7"/>
      <c r="I220" s="35" t="str">
        <f>IF(COUNTA(B220:C220,E220:H220)=0,"",IF(OR(COUNTIFS(Fontes!$A$7:$A$106,B220,Fontes!$B$7:$B$106,"&lt;&gt;")&lt;&gt;1,COUNTIFS(Orcamento!$A$7:$A$306,C220,Orcamento!$B$7:$B$306,"&lt;&gt;")&lt;&gt;1),"Rever fonte ou artigo",IF(OR(G220&lt;&gt;"Confirmada",COUNT(E220:F220)&lt;&gt;2),"Cobertura por apurar",IF(COUNTIFS($B$7:$B$310,B220,$C$7:$C$310,C220)&gt;1,"Rever par fonte/artigo duplicado",IF(INDEX(Orcamento!$T$7:$T$306,MATCH(C220,Orcamento!$A$7:$A$306,0))&lt;&gt;"OK","Rever orçamento associado",IF(OR(E220&lt;0,F220&lt;0,F220&gt;E220,SUMIF($C$7:$C$310,C220,$E$7:$E$310)&gt;INDEX(Orcamento!$K$7:$K$306,MATCH(C220,Orcamento!$A$7:$A$306,0))-INDEX(Orcamento!$L$7:$L$306,MATCH(C220,Orcamento!$A$7:$A$306,0)),SUMIF($C$7:$C$310,C220,$F$7:$F$310)&gt;INDEX(Orcamento!$S$7:$S$306,MATCH(C220,Orcamento!$A$7:$A$306,0)),SUMIF($C$7:$C$310,C220,$E$7:$E$310)-SUMIF($C$7:$C$310,C220,$F$7:$F$310)&gt;INDEX(Orcamento!$K$7:$K$306,MATCH(C220,Orcamento!$A$7:$A$306,0))-INDEX(Orcamento!$L$7:$L$306,MATCH(C220,Orcamento!$A$7:$A$306,0))-INDEX(Orcamento!$S$7:$S$306,MATCH(C220,Orcamento!$A$7:$A$306,0))),"Rever sobreposição ou limites",IF(H220="","Falta fundamento","OK")))))))</f>
        <v/>
      </c>
    </row>
    <row r="221" spans="1:9" ht="34.950000000000003" customHeight="1">
      <c r="A221" s="8" t="s">
        <v>1211</v>
      </c>
      <c r="B221" s="7"/>
      <c r="C221" s="7"/>
      <c r="D221" s="8" t="str">
        <f>IF(C221="","",IF(COUNTIF(Orcamento!$A$7:$A$106,C221)&lt;&gt;1,"Rever ID",IF(INDEX(Orcamento!$B$7:$B$106,MATCH(C221,Orcamento!$A$7:$A$106,0))="","Rever artigo sem intervenção",INDEX(Orcamento!$B$7:$B$106,MATCH(C221,Orcamento!$A$7:$A$106,0)))))</f>
        <v/>
      </c>
      <c r="E221" s="12"/>
      <c r="F221" s="12"/>
      <c r="G221" s="7"/>
      <c r="H221" s="7"/>
      <c r="I221" s="35" t="str">
        <f>IF(COUNTA(B221:C221,E221:H221)=0,"",IF(OR(COUNTIFS(Fontes!$A$7:$A$106,B221,Fontes!$B$7:$B$106,"&lt;&gt;")&lt;&gt;1,COUNTIFS(Orcamento!$A$7:$A$306,C221,Orcamento!$B$7:$B$306,"&lt;&gt;")&lt;&gt;1),"Rever fonte ou artigo",IF(OR(G221&lt;&gt;"Confirmada",COUNT(E221:F221)&lt;&gt;2),"Cobertura por apurar",IF(COUNTIFS($B$7:$B$310,B221,$C$7:$C$310,C221)&gt;1,"Rever par fonte/artigo duplicado",IF(INDEX(Orcamento!$T$7:$T$306,MATCH(C221,Orcamento!$A$7:$A$306,0))&lt;&gt;"OK","Rever orçamento associado",IF(OR(E221&lt;0,F221&lt;0,F221&gt;E221,SUMIF($C$7:$C$310,C221,$E$7:$E$310)&gt;INDEX(Orcamento!$K$7:$K$306,MATCH(C221,Orcamento!$A$7:$A$306,0))-INDEX(Orcamento!$L$7:$L$306,MATCH(C221,Orcamento!$A$7:$A$306,0)),SUMIF($C$7:$C$310,C221,$F$7:$F$310)&gt;INDEX(Orcamento!$S$7:$S$306,MATCH(C221,Orcamento!$A$7:$A$306,0)),SUMIF($C$7:$C$310,C221,$E$7:$E$310)-SUMIF($C$7:$C$310,C221,$F$7:$F$310)&gt;INDEX(Orcamento!$K$7:$K$306,MATCH(C221,Orcamento!$A$7:$A$306,0))-INDEX(Orcamento!$L$7:$L$306,MATCH(C221,Orcamento!$A$7:$A$306,0))-INDEX(Orcamento!$S$7:$S$306,MATCH(C221,Orcamento!$A$7:$A$306,0))),"Rever sobreposição ou limites",IF(H221="","Falta fundamento","OK")))))))</f>
        <v/>
      </c>
    </row>
    <row r="222" spans="1:9" ht="34.950000000000003" customHeight="1">
      <c r="A222" s="8" t="s">
        <v>1212</v>
      </c>
      <c r="B222" s="7"/>
      <c r="C222" s="7"/>
      <c r="D222" s="8" t="str">
        <f>IF(C222="","",IF(COUNTIF(Orcamento!$A$7:$A$106,C222)&lt;&gt;1,"Rever ID",IF(INDEX(Orcamento!$B$7:$B$106,MATCH(C222,Orcamento!$A$7:$A$106,0))="","Rever artigo sem intervenção",INDEX(Orcamento!$B$7:$B$106,MATCH(C222,Orcamento!$A$7:$A$106,0)))))</f>
        <v/>
      </c>
      <c r="E222" s="12"/>
      <c r="F222" s="12"/>
      <c r="G222" s="7"/>
      <c r="H222" s="7"/>
      <c r="I222" s="35" t="str">
        <f>IF(COUNTA(B222:C222,E222:H222)=0,"",IF(OR(COUNTIFS(Fontes!$A$7:$A$106,B222,Fontes!$B$7:$B$106,"&lt;&gt;")&lt;&gt;1,COUNTIFS(Orcamento!$A$7:$A$306,C222,Orcamento!$B$7:$B$306,"&lt;&gt;")&lt;&gt;1),"Rever fonte ou artigo",IF(OR(G222&lt;&gt;"Confirmada",COUNT(E222:F222)&lt;&gt;2),"Cobertura por apurar",IF(COUNTIFS($B$7:$B$310,B222,$C$7:$C$310,C222)&gt;1,"Rever par fonte/artigo duplicado",IF(INDEX(Orcamento!$T$7:$T$306,MATCH(C222,Orcamento!$A$7:$A$306,0))&lt;&gt;"OK","Rever orçamento associado",IF(OR(E222&lt;0,F222&lt;0,F222&gt;E222,SUMIF($C$7:$C$310,C222,$E$7:$E$310)&gt;INDEX(Orcamento!$K$7:$K$306,MATCH(C222,Orcamento!$A$7:$A$306,0))-INDEX(Orcamento!$L$7:$L$306,MATCH(C222,Orcamento!$A$7:$A$306,0)),SUMIF($C$7:$C$310,C222,$F$7:$F$310)&gt;INDEX(Orcamento!$S$7:$S$306,MATCH(C222,Orcamento!$A$7:$A$306,0)),SUMIF($C$7:$C$310,C222,$E$7:$E$310)-SUMIF($C$7:$C$310,C222,$F$7:$F$310)&gt;INDEX(Orcamento!$K$7:$K$306,MATCH(C222,Orcamento!$A$7:$A$306,0))-INDEX(Orcamento!$L$7:$L$306,MATCH(C222,Orcamento!$A$7:$A$306,0))-INDEX(Orcamento!$S$7:$S$306,MATCH(C222,Orcamento!$A$7:$A$306,0))),"Rever sobreposição ou limites",IF(H222="","Falta fundamento","OK")))))))</f>
        <v/>
      </c>
    </row>
    <row r="223" spans="1:9" ht="34.950000000000003" customHeight="1">
      <c r="A223" s="8" t="s">
        <v>1213</v>
      </c>
      <c r="B223" s="7"/>
      <c r="C223" s="7"/>
      <c r="D223" s="8" t="str">
        <f>IF(C223="","",IF(COUNTIF(Orcamento!$A$7:$A$106,C223)&lt;&gt;1,"Rever ID",IF(INDEX(Orcamento!$B$7:$B$106,MATCH(C223,Orcamento!$A$7:$A$106,0))="","Rever artigo sem intervenção",INDEX(Orcamento!$B$7:$B$106,MATCH(C223,Orcamento!$A$7:$A$106,0)))))</f>
        <v/>
      </c>
      <c r="E223" s="12"/>
      <c r="F223" s="12"/>
      <c r="G223" s="7"/>
      <c r="H223" s="7"/>
      <c r="I223" s="35" t="str">
        <f>IF(COUNTA(B223:C223,E223:H223)=0,"",IF(OR(COUNTIFS(Fontes!$A$7:$A$106,B223,Fontes!$B$7:$B$106,"&lt;&gt;")&lt;&gt;1,COUNTIFS(Orcamento!$A$7:$A$306,C223,Orcamento!$B$7:$B$306,"&lt;&gt;")&lt;&gt;1),"Rever fonte ou artigo",IF(OR(G223&lt;&gt;"Confirmada",COUNT(E223:F223)&lt;&gt;2),"Cobertura por apurar",IF(COUNTIFS($B$7:$B$310,B223,$C$7:$C$310,C223)&gt;1,"Rever par fonte/artigo duplicado",IF(INDEX(Orcamento!$T$7:$T$306,MATCH(C223,Orcamento!$A$7:$A$306,0))&lt;&gt;"OK","Rever orçamento associado",IF(OR(E223&lt;0,F223&lt;0,F223&gt;E223,SUMIF($C$7:$C$310,C223,$E$7:$E$310)&gt;INDEX(Orcamento!$K$7:$K$306,MATCH(C223,Orcamento!$A$7:$A$306,0))-INDEX(Orcamento!$L$7:$L$306,MATCH(C223,Orcamento!$A$7:$A$306,0)),SUMIF($C$7:$C$310,C223,$F$7:$F$310)&gt;INDEX(Orcamento!$S$7:$S$306,MATCH(C223,Orcamento!$A$7:$A$306,0)),SUMIF($C$7:$C$310,C223,$E$7:$E$310)-SUMIF($C$7:$C$310,C223,$F$7:$F$310)&gt;INDEX(Orcamento!$K$7:$K$306,MATCH(C223,Orcamento!$A$7:$A$306,0))-INDEX(Orcamento!$L$7:$L$306,MATCH(C223,Orcamento!$A$7:$A$306,0))-INDEX(Orcamento!$S$7:$S$306,MATCH(C223,Orcamento!$A$7:$A$306,0))),"Rever sobreposição ou limites",IF(H223="","Falta fundamento","OK")))))))</f>
        <v/>
      </c>
    </row>
    <row r="224" spans="1:9" ht="34.950000000000003" customHeight="1">
      <c r="A224" s="8" t="s">
        <v>1214</v>
      </c>
      <c r="B224" s="7"/>
      <c r="C224" s="7"/>
      <c r="D224" s="8" t="str">
        <f>IF(C224="","",IF(COUNTIF(Orcamento!$A$7:$A$106,C224)&lt;&gt;1,"Rever ID",IF(INDEX(Orcamento!$B$7:$B$106,MATCH(C224,Orcamento!$A$7:$A$106,0))="","Rever artigo sem intervenção",INDEX(Orcamento!$B$7:$B$106,MATCH(C224,Orcamento!$A$7:$A$106,0)))))</f>
        <v/>
      </c>
      <c r="E224" s="12"/>
      <c r="F224" s="12"/>
      <c r="G224" s="7"/>
      <c r="H224" s="7"/>
      <c r="I224" s="35" t="str">
        <f>IF(COUNTA(B224:C224,E224:H224)=0,"",IF(OR(COUNTIFS(Fontes!$A$7:$A$106,B224,Fontes!$B$7:$B$106,"&lt;&gt;")&lt;&gt;1,COUNTIFS(Orcamento!$A$7:$A$306,C224,Orcamento!$B$7:$B$306,"&lt;&gt;")&lt;&gt;1),"Rever fonte ou artigo",IF(OR(G224&lt;&gt;"Confirmada",COUNT(E224:F224)&lt;&gt;2),"Cobertura por apurar",IF(COUNTIFS($B$7:$B$310,B224,$C$7:$C$310,C224)&gt;1,"Rever par fonte/artigo duplicado",IF(INDEX(Orcamento!$T$7:$T$306,MATCH(C224,Orcamento!$A$7:$A$306,0))&lt;&gt;"OK","Rever orçamento associado",IF(OR(E224&lt;0,F224&lt;0,F224&gt;E224,SUMIF($C$7:$C$310,C224,$E$7:$E$310)&gt;INDEX(Orcamento!$K$7:$K$306,MATCH(C224,Orcamento!$A$7:$A$306,0))-INDEX(Orcamento!$L$7:$L$306,MATCH(C224,Orcamento!$A$7:$A$306,0)),SUMIF($C$7:$C$310,C224,$F$7:$F$310)&gt;INDEX(Orcamento!$S$7:$S$306,MATCH(C224,Orcamento!$A$7:$A$306,0)),SUMIF($C$7:$C$310,C224,$E$7:$E$310)-SUMIF($C$7:$C$310,C224,$F$7:$F$310)&gt;INDEX(Orcamento!$K$7:$K$306,MATCH(C224,Orcamento!$A$7:$A$306,0))-INDEX(Orcamento!$L$7:$L$306,MATCH(C224,Orcamento!$A$7:$A$306,0))-INDEX(Orcamento!$S$7:$S$306,MATCH(C224,Orcamento!$A$7:$A$306,0))),"Rever sobreposição ou limites",IF(H224="","Falta fundamento","OK")))))))</f>
        <v/>
      </c>
    </row>
    <row r="225" spans="1:9" ht="34.950000000000003" customHeight="1">
      <c r="A225" s="8" t="s">
        <v>1215</v>
      </c>
      <c r="B225" s="7"/>
      <c r="C225" s="7"/>
      <c r="D225" s="8" t="str">
        <f>IF(C225="","",IF(COUNTIF(Orcamento!$A$7:$A$106,C225)&lt;&gt;1,"Rever ID",IF(INDEX(Orcamento!$B$7:$B$106,MATCH(C225,Orcamento!$A$7:$A$106,0))="","Rever artigo sem intervenção",INDEX(Orcamento!$B$7:$B$106,MATCH(C225,Orcamento!$A$7:$A$106,0)))))</f>
        <v/>
      </c>
      <c r="E225" s="12"/>
      <c r="F225" s="12"/>
      <c r="G225" s="7"/>
      <c r="H225" s="7"/>
      <c r="I225" s="35" t="str">
        <f>IF(COUNTA(B225:C225,E225:H225)=0,"",IF(OR(COUNTIFS(Fontes!$A$7:$A$106,B225,Fontes!$B$7:$B$106,"&lt;&gt;")&lt;&gt;1,COUNTIFS(Orcamento!$A$7:$A$306,C225,Orcamento!$B$7:$B$306,"&lt;&gt;")&lt;&gt;1),"Rever fonte ou artigo",IF(OR(G225&lt;&gt;"Confirmada",COUNT(E225:F225)&lt;&gt;2),"Cobertura por apurar",IF(COUNTIFS($B$7:$B$310,B225,$C$7:$C$310,C225)&gt;1,"Rever par fonte/artigo duplicado",IF(INDEX(Orcamento!$T$7:$T$306,MATCH(C225,Orcamento!$A$7:$A$306,0))&lt;&gt;"OK","Rever orçamento associado",IF(OR(E225&lt;0,F225&lt;0,F225&gt;E225,SUMIF($C$7:$C$310,C225,$E$7:$E$310)&gt;INDEX(Orcamento!$K$7:$K$306,MATCH(C225,Orcamento!$A$7:$A$306,0))-INDEX(Orcamento!$L$7:$L$306,MATCH(C225,Orcamento!$A$7:$A$306,0)),SUMIF($C$7:$C$310,C225,$F$7:$F$310)&gt;INDEX(Orcamento!$S$7:$S$306,MATCH(C225,Orcamento!$A$7:$A$306,0)),SUMIF($C$7:$C$310,C225,$E$7:$E$310)-SUMIF($C$7:$C$310,C225,$F$7:$F$310)&gt;INDEX(Orcamento!$K$7:$K$306,MATCH(C225,Orcamento!$A$7:$A$306,0))-INDEX(Orcamento!$L$7:$L$306,MATCH(C225,Orcamento!$A$7:$A$306,0))-INDEX(Orcamento!$S$7:$S$306,MATCH(C225,Orcamento!$A$7:$A$306,0))),"Rever sobreposição ou limites",IF(H225="","Falta fundamento","OK")))))))</f>
        <v/>
      </c>
    </row>
    <row r="226" spans="1:9" ht="34.950000000000003" customHeight="1">
      <c r="A226" s="8" t="s">
        <v>1216</v>
      </c>
      <c r="B226" s="7"/>
      <c r="C226" s="7"/>
      <c r="D226" s="8" t="str">
        <f>IF(C226="","",IF(COUNTIF(Orcamento!$A$7:$A$106,C226)&lt;&gt;1,"Rever ID",IF(INDEX(Orcamento!$B$7:$B$106,MATCH(C226,Orcamento!$A$7:$A$106,0))="","Rever artigo sem intervenção",INDEX(Orcamento!$B$7:$B$106,MATCH(C226,Orcamento!$A$7:$A$106,0)))))</f>
        <v/>
      </c>
      <c r="E226" s="12"/>
      <c r="F226" s="12"/>
      <c r="G226" s="7"/>
      <c r="H226" s="7"/>
      <c r="I226" s="35" t="str">
        <f>IF(COUNTA(B226:C226,E226:H226)=0,"",IF(OR(COUNTIFS(Fontes!$A$7:$A$106,B226,Fontes!$B$7:$B$106,"&lt;&gt;")&lt;&gt;1,COUNTIFS(Orcamento!$A$7:$A$306,C226,Orcamento!$B$7:$B$306,"&lt;&gt;")&lt;&gt;1),"Rever fonte ou artigo",IF(OR(G226&lt;&gt;"Confirmada",COUNT(E226:F226)&lt;&gt;2),"Cobertura por apurar",IF(COUNTIFS($B$7:$B$310,B226,$C$7:$C$310,C226)&gt;1,"Rever par fonte/artigo duplicado",IF(INDEX(Orcamento!$T$7:$T$306,MATCH(C226,Orcamento!$A$7:$A$306,0))&lt;&gt;"OK","Rever orçamento associado",IF(OR(E226&lt;0,F226&lt;0,F226&gt;E226,SUMIF($C$7:$C$310,C226,$E$7:$E$310)&gt;INDEX(Orcamento!$K$7:$K$306,MATCH(C226,Orcamento!$A$7:$A$306,0))-INDEX(Orcamento!$L$7:$L$306,MATCH(C226,Orcamento!$A$7:$A$306,0)),SUMIF($C$7:$C$310,C226,$F$7:$F$310)&gt;INDEX(Orcamento!$S$7:$S$306,MATCH(C226,Orcamento!$A$7:$A$306,0)),SUMIF($C$7:$C$310,C226,$E$7:$E$310)-SUMIF($C$7:$C$310,C226,$F$7:$F$310)&gt;INDEX(Orcamento!$K$7:$K$306,MATCH(C226,Orcamento!$A$7:$A$306,0))-INDEX(Orcamento!$L$7:$L$306,MATCH(C226,Orcamento!$A$7:$A$306,0))-INDEX(Orcamento!$S$7:$S$306,MATCH(C226,Orcamento!$A$7:$A$306,0))),"Rever sobreposição ou limites",IF(H226="","Falta fundamento","OK")))))))</f>
        <v/>
      </c>
    </row>
    <row r="227" spans="1:9" ht="34.950000000000003" customHeight="1">
      <c r="A227" s="8" t="s">
        <v>1217</v>
      </c>
      <c r="B227" s="7"/>
      <c r="C227" s="7"/>
      <c r="D227" s="8" t="str">
        <f>IF(C227="","",IF(COUNTIF(Orcamento!$A$7:$A$106,C227)&lt;&gt;1,"Rever ID",IF(INDEX(Orcamento!$B$7:$B$106,MATCH(C227,Orcamento!$A$7:$A$106,0))="","Rever artigo sem intervenção",INDEX(Orcamento!$B$7:$B$106,MATCH(C227,Orcamento!$A$7:$A$106,0)))))</f>
        <v/>
      </c>
      <c r="E227" s="12"/>
      <c r="F227" s="12"/>
      <c r="G227" s="7"/>
      <c r="H227" s="7"/>
      <c r="I227" s="35" t="str">
        <f>IF(COUNTA(B227:C227,E227:H227)=0,"",IF(OR(COUNTIFS(Fontes!$A$7:$A$106,B227,Fontes!$B$7:$B$106,"&lt;&gt;")&lt;&gt;1,COUNTIFS(Orcamento!$A$7:$A$306,C227,Orcamento!$B$7:$B$306,"&lt;&gt;")&lt;&gt;1),"Rever fonte ou artigo",IF(OR(G227&lt;&gt;"Confirmada",COUNT(E227:F227)&lt;&gt;2),"Cobertura por apurar",IF(COUNTIFS($B$7:$B$310,B227,$C$7:$C$310,C227)&gt;1,"Rever par fonte/artigo duplicado",IF(INDEX(Orcamento!$T$7:$T$306,MATCH(C227,Orcamento!$A$7:$A$306,0))&lt;&gt;"OK","Rever orçamento associado",IF(OR(E227&lt;0,F227&lt;0,F227&gt;E227,SUMIF($C$7:$C$310,C227,$E$7:$E$310)&gt;INDEX(Orcamento!$K$7:$K$306,MATCH(C227,Orcamento!$A$7:$A$306,0))-INDEX(Orcamento!$L$7:$L$306,MATCH(C227,Orcamento!$A$7:$A$306,0)),SUMIF($C$7:$C$310,C227,$F$7:$F$310)&gt;INDEX(Orcamento!$S$7:$S$306,MATCH(C227,Orcamento!$A$7:$A$306,0)),SUMIF($C$7:$C$310,C227,$E$7:$E$310)-SUMIF($C$7:$C$310,C227,$F$7:$F$310)&gt;INDEX(Orcamento!$K$7:$K$306,MATCH(C227,Orcamento!$A$7:$A$306,0))-INDEX(Orcamento!$L$7:$L$306,MATCH(C227,Orcamento!$A$7:$A$306,0))-INDEX(Orcamento!$S$7:$S$306,MATCH(C227,Orcamento!$A$7:$A$306,0))),"Rever sobreposição ou limites",IF(H227="","Falta fundamento","OK")))))))</f>
        <v/>
      </c>
    </row>
    <row r="228" spans="1:9" ht="34.950000000000003" customHeight="1">
      <c r="A228" s="8" t="s">
        <v>1218</v>
      </c>
      <c r="B228" s="7"/>
      <c r="C228" s="7"/>
      <c r="D228" s="8" t="str">
        <f>IF(C228="","",IF(COUNTIF(Orcamento!$A$7:$A$106,C228)&lt;&gt;1,"Rever ID",IF(INDEX(Orcamento!$B$7:$B$106,MATCH(C228,Orcamento!$A$7:$A$106,0))="","Rever artigo sem intervenção",INDEX(Orcamento!$B$7:$B$106,MATCH(C228,Orcamento!$A$7:$A$106,0)))))</f>
        <v/>
      </c>
      <c r="E228" s="12"/>
      <c r="F228" s="12"/>
      <c r="G228" s="7"/>
      <c r="H228" s="7"/>
      <c r="I228" s="35" t="str">
        <f>IF(COUNTA(B228:C228,E228:H228)=0,"",IF(OR(COUNTIFS(Fontes!$A$7:$A$106,B228,Fontes!$B$7:$B$106,"&lt;&gt;")&lt;&gt;1,COUNTIFS(Orcamento!$A$7:$A$306,C228,Orcamento!$B$7:$B$306,"&lt;&gt;")&lt;&gt;1),"Rever fonte ou artigo",IF(OR(G228&lt;&gt;"Confirmada",COUNT(E228:F228)&lt;&gt;2),"Cobertura por apurar",IF(COUNTIFS($B$7:$B$310,B228,$C$7:$C$310,C228)&gt;1,"Rever par fonte/artigo duplicado",IF(INDEX(Orcamento!$T$7:$T$306,MATCH(C228,Orcamento!$A$7:$A$306,0))&lt;&gt;"OK","Rever orçamento associado",IF(OR(E228&lt;0,F228&lt;0,F228&gt;E228,SUMIF($C$7:$C$310,C228,$E$7:$E$310)&gt;INDEX(Orcamento!$K$7:$K$306,MATCH(C228,Orcamento!$A$7:$A$306,0))-INDEX(Orcamento!$L$7:$L$306,MATCH(C228,Orcamento!$A$7:$A$306,0)),SUMIF($C$7:$C$310,C228,$F$7:$F$310)&gt;INDEX(Orcamento!$S$7:$S$306,MATCH(C228,Orcamento!$A$7:$A$306,0)),SUMIF($C$7:$C$310,C228,$E$7:$E$310)-SUMIF($C$7:$C$310,C228,$F$7:$F$310)&gt;INDEX(Orcamento!$K$7:$K$306,MATCH(C228,Orcamento!$A$7:$A$306,0))-INDEX(Orcamento!$L$7:$L$306,MATCH(C228,Orcamento!$A$7:$A$306,0))-INDEX(Orcamento!$S$7:$S$306,MATCH(C228,Orcamento!$A$7:$A$306,0))),"Rever sobreposição ou limites",IF(H228="","Falta fundamento","OK")))))))</f>
        <v/>
      </c>
    </row>
    <row r="229" spans="1:9" ht="34.950000000000003" customHeight="1">
      <c r="A229" s="8" t="s">
        <v>1219</v>
      </c>
      <c r="B229" s="7"/>
      <c r="C229" s="7"/>
      <c r="D229" s="8" t="str">
        <f>IF(C229="","",IF(COUNTIF(Orcamento!$A$7:$A$106,C229)&lt;&gt;1,"Rever ID",IF(INDEX(Orcamento!$B$7:$B$106,MATCH(C229,Orcamento!$A$7:$A$106,0))="","Rever artigo sem intervenção",INDEX(Orcamento!$B$7:$B$106,MATCH(C229,Orcamento!$A$7:$A$106,0)))))</f>
        <v/>
      </c>
      <c r="E229" s="12"/>
      <c r="F229" s="12"/>
      <c r="G229" s="7"/>
      <c r="H229" s="7"/>
      <c r="I229" s="35" t="str">
        <f>IF(COUNTA(B229:C229,E229:H229)=0,"",IF(OR(COUNTIFS(Fontes!$A$7:$A$106,B229,Fontes!$B$7:$B$106,"&lt;&gt;")&lt;&gt;1,COUNTIFS(Orcamento!$A$7:$A$306,C229,Orcamento!$B$7:$B$306,"&lt;&gt;")&lt;&gt;1),"Rever fonte ou artigo",IF(OR(G229&lt;&gt;"Confirmada",COUNT(E229:F229)&lt;&gt;2),"Cobertura por apurar",IF(COUNTIFS($B$7:$B$310,B229,$C$7:$C$310,C229)&gt;1,"Rever par fonte/artigo duplicado",IF(INDEX(Orcamento!$T$7:$T$306,MATCH(C229,Orcamento!$A$7:$A$306,0))&lt;&gt;"OK","Rever orçamento associado",IF(OR(E229&lt;0,F229&lt;0,F229&gt;E229,SUMIF($C$7:$C$310,C229,$E$7:$E$310)&gt;INDEX(Orcamento!$K$7:$K$306,MATCH(C229,Orcamento!$A$7:$A$306,0))-INDEX(Orcamento!$L$7:$L$306,MATCH(C229,Orcamento!$A$7:$A$306,0)),SUMIF($C$7:$C$310,C229,$F$7:$F$310)&gt;INDEX(Orcamento!$S$7:$S$306,MATCH(C229,Orcamento!$A$7:$A$306,0)),SUMIF($C$7:$C$310,C229,$E$7:$E$310)-SUMIF($C$7:$C$310,C229,$F$7:$F$310)&gt;INDEX(Orcamento!$K$7:$K$306,MATCH(C229,Orcamento!$A$7:$A$306,0))-INDEX(Orcamento!$L$7:$L$306,MATCH(C229,Orcamento!$A$7:$A$306,0))-INDEX(Orcamento!$S$7:$S$306,MATCH(C229,Orcamento!$A$7:$A$306,0))),"Rever sobreposição ou limites",IF(H229="","Falta fundamento","OK")))))))</f>
        <v/>
      </c>
    </row>
    <row r="230" spans="1:9" ht="34.950000000000003" customHeight="1">
      <c r="A230" s="8" t="s">
        <v>1220</v>
      </c>
      <c r="B230" s="7"/>
      <c r="C230" s="7"/>
      <c r="D230" s="8" t="str">
        <f>IF(C230="","",IF(COUNTIF(Orcamento!$A$7:$A$106,C230)&lt;&gt;1,"Rever ID",IF(INDEX(Orcamento!$B$7:$B$106,MATCH(C230,Orcamento!$A$7:$A$106,0))="","Rever artigo sem intervenção",INDEX(Orcamento!$B$7:$B$106,MATCH(C230,Orcamento!$A$7:$A$106,0)))))</f>
        <v/>
      </c>
      <c r="E230" s="12"/>
      <c r="F230" s="12"/>
      <c r="G230" s="7"/>
      <c r="H230" s="7"/>
      <c r="I230" s="35" t="str">
        <f>IF(COUNTA(B230:C230,E230:H230)=0,"",IF(OR(COUNTIFS(Fontes!$A$7:$A$106,B230,Fontes!$B$7:$B$106,"&lt;&gt;")&lt;&gt;1,COUNTIFS(Orcamento!$A$7:$A$306,C230,Orcamento!$B$7:$B$306,"&lt;&gt;")&lt;&gt;1),"Rever fonte ou artigo",IF(OR(G230&lt;&gt;"Confirmada",COUNT(E230:F230)&lt;&gt;2),"Cobertura por apurar",IF(COUNTIFS($B$7:$B$310,B230,$C$7:$C$310,C230)&gt;1,"Rever par fonte/artigo duplicado",IF(INDEX(Orcamento!$T$7:$T$306,MATCH(C230,Orcamento!$A$7:$A$306,0))&lt;&gt;"OK","Rever orçamento associado",IF(OR(E230&lt;0,F230&lt;0,F230&gt;E230,SUMIF($C$7:$C$310,C230,$E$7:$E$310)&gt;INDEX(Orcamento!$K$7:$K$306,MATCH(C230,Orcamento!$A$7:$A$306,0))-INDEX(Orcamento!$L$7:$L$306,MATCH(C230,Orcamento!$A$7:$A$306,0)),SUMIF($C$7:$C$310,C230,$F$7:$F$310)&gt;INDEX(Orcamento!$S$7:$S$306,MATCH(C230,Orcamento!$A$7:$A$306,0)),SUMIF($C$7:$C$310,C230,$E$7:$E$310)-SUMIF($C$7:$C$310,C230,$F$7:$F$310)&gt;INDEX(Orcamento!$K$7:$K$306,MATCH(C230,Orcamento!$A$7:$A$306,0))-INDEX(Orcamento!$L$7:$L$306,MATCH(C230,Orcamento!$A$7:$A$306,0))-INDEX(Orcamento!$S$7:$S$306,MATCH(C230,Orcamento!$A$7:$A$306,0))),"Rever sobreposição ou limites",IF(H230="","Falta fundamento","OK")))))))</f>
        <v/>
      </c>
    </row>
    <row r="231" spans="1:9" ht="34.950000000000003" customHeight="1">
      <c r="A231" s="8" t="s">
        <v>1221</v>
      </c>
      <c r="B231" s="7"/>
      <c r="C231" s="7"/>
      <c r="D231" s="8" t="str">
        <f>IF(C231="","",IF(COUNTIF(Orcamento!$A$7:$A$106,C231)&lt;&gt;1,"Rever ID",IF(INDEX(Orcamento!$B$7:$B$106,MATCH(C231,Orcamento!$A$7:$A$106,0))="","Rever artigo sem intervenção",INDEX(Orcamento!$B$7:$B$106,MATCH(C231,Orcamento!$A$7:$A$106,0)))))</f>
        <v/>
      </c>
      <c r="E231" s="12"/>
      <c r="F231" s="12"/>
      <c r="G231" s="7"/>
      <c r="H231" s="7"/>
      <c r="I231" s="35" t="str">
        <f>IF(COUNTA(B231:C231,E231:H231)=0,"",IF(OR(COUNTIFS(Fontes!$A$7:$A$106,B231,Fontes!$B$7:$B$106,"&lt;&gt;")&lt;&gt;1,COUNTIFS(Orcamento!$A$7:$A$306,C231,Orcamento!$B$7:$B$306,"&lt;&gt;")&lt;&gt;1),"Rever fonte ou artigo",IF(OR(G231&lt;&gt;"Confirmada",COUNT(E231:F231)&lt;&gt;2),"Cobertura por apurar",IF(COUNTIFS($B$7:$B$310,B231,$C$7:$C$310,C231)&gt;1,"Rever par fonte/artigo duplicado",IF(INDEX(Orcamento!$T$7:$T$306,MATCH(C231,Orcamento!$A$7:$A$306,0))&lt;&gt;"OK","Rever orçamento associado",IF(OR(E231&lt;0,F231&lt;0,F231&gt;E231,SUMIF($C$7:$C$310,C231,$E$7:$E$310)&gt;INDEX(Orcamento!$K$7:$K$306,MATCH(C231,Orcamento!$A$7:$A$306,0))-INDEX(Orcamento!$L$7:$L$306,MATCH(C231,Orcamento!$A$7:$A$306,0)),SUMIF($C$7:$C$310,C231,$F$7:$F$310)&gt;INDEX(Orcamento!$S$7:$S$306,MATCH(C231,Orcamento!$A$7:$A$306,0)),SUMIF($C$7:$C$310,C231,$E$7:$E$310)-SUMIF($C$7:$C$310,C231,$F$7:$F$310)&gt;INDEX(Orcamento!$K$7:$K$306,MATCH(C231,Orcamento!$A$7:$A$306,0))-INDEX(Orcamento!$L$7:$L$306,MATCH(C231,Orcamento!$A$7:$A$306,0))-INDEX(Orcamento!$S$7:$S$306,MATCH(C231,Orcamento!$A$7:$A$306,0))),"Rever sobreposição ou limites",IF(H231="","Falta fundamento","OK")))))))</f>
        <v/>
      </c>
    </row>
    <row r="232" spans="1:9" ht="34.950000000000003" customHeight="1">
      <c r="A232" s="8" t="s">
        <v>1222</v>
      </c>
      <c r="B232" s="7"/>
      <c r="C232" s="7"/>
      <c r="D232" s="8" t="str">
        <f>IF(C232="","",IF(COUNTIF(Orcamento!$A$7:$A$106,C232)&lt;&gt;1,"Rever ID",IF(INDEX(Orcamento!$B$7:$B$106,MATCH(C232,Orcamento!$A$7:$A$106,0))="","Rever artigo sem intervenção",INDEX(Orcamento!$B$7:$B$106,MATCH(C232,Orcamento!$A$7:$A$106,0)))))</f>
        <v/>
      </c>
      <c r="E232" s="12"/>
      <c r="F232" s="12"/>
      <c r="G232" s="7"/>
      <c r="H232" s="7"/>
      <c r="I232" s="35" t="str">
        <f>IF(COUNTA(B232:C232,E232:H232)=0,"",IF(OR(COUNTIFS(Fontes!$A$7:$A$106,B232,Fontes!$B$7:$B$106,"&lt;&gt;")&lt;&gt;1,COUNTIFS(Orcamento!$A$7:$A$306,C232,Orcamento!$B$7:$B$306,"&lt;&gt;")&lt;&gt;1),"Rever fonte ou artigo",IF(OR(G232&lt;&gt;"Confirmada",COUNT(E232:F232)&lt;&gt;2),"Cobertura por apurar",IF(COUNTIFS($B$7:$B$310,B232,$C$7:$C$310,C232)&gt;1,"Rever par fonte/artigo duplicado",IF(INDEX(Orcamento!$T$7:$T$306,MATCH(C232,Orcamento!$A$7:$A$306,0))&lt;&gt;"OK","Rever orçamento associado",IF(OR(E232&lt;0,F232&lt;0,F232&gt;E232,SUMIF($C$7:$C$310,C232,$E$7:$E$310)&gt;INDEX(Orcamento!$K$7:$K$306,MATCH(C232,Orcamento!$A$7:$A$306,0))-INDEX(Orcamento!$L$7:$L$306,MATCH(C232,Orcamento!$A$7:$A$306,0)),SUMIF($C$7:$C$310,C232,$F$7:$F$310)&gt;INDEX(Orcamento!$S$7:$S$306,MATCH(C232,Orcamento!$A$7:$A$306,0)),SUMIF($C$7:$C$310,C232,$E$7:$E$310)-SUMIF($C$7:$C$310,C232,$F$7:$F$310)&gt;INDEX(Orcamento!$K$7:$K$306,MATCH(C232,Orcamento!$A$7:$A$306,0))-INDEX(Orcamento!$L$7:$L$306,MATCH(C232,Orcamento!$A$7:$A$306,0))-INDEX(Orcamento!$S$7:$S$306,MATCH(C232,Orcamento!$A$7:$A$306,0))),"Rever sobreposição ou limites",IF(H232="","Falta fundamento","OK")))))))</f>
        <v/>
      </c>
    </row>
    <row r="233" spans="1:9" ht="34.950000000000003" customHeight="1">
      <c r="A233" s="8" t="s">
        <v>1223</v>
      </c>
      <c r="B233" s="7"/>
      <c r="C233" s="7"/>
      <c r="D233" s="8" t="str">
        <f>IF(C233="","",IF(COUNTIF(Orcamento!$A$7:$A$106,C233)&lt;&gt;1,"Rever ID",IF(INDEX(Orcamento!$B$7:$B$106,MATCH(C233,Orcamento!$A$7:$A$106,0))="","Rever artigo sem intervenção",INDEX(Orcamento!$B$7:$B$106,MATCH(C233,Orcamento!$A$7:$A$106,0)))))</f>
        <v/>
      </c>
      <c r="E233" s="12"/>
      <c r="F233" s="12"/>
      <c r="G233" s="7"/>
      <c r="H233" s="7"/>
      <c r="I233" s="35" t="str">
        <f>IF(COUNTA(B233:C233,E233:H233)=0,"",IF(OR(COUNTIFS(Fontes!$A$7:$A$106,B233,Fontes!$B$7:$B$106,"&lt;&gt;")&lt;&gt;1,COUNTIFS(Orcamento!$A$7:$A$306,C233,Orcamento!$B$7:$B$306,"&lt;&gt;")&lt;&gt;1),"Rever fonte ou artigo",IF(OR(G233&lt;&gt;"Confirmada",COUNT(E233:F233)&lt;&gt;2),"Cobertura por apurar",IF(COUNTIFS($B$7:$B$310,B233,$C$7:$C$310,C233)&gt;1,"Rever par fonte/artigo duplicado",IF(INDEX(Orcamento!$T$7:$T$306,MATCH(C233,Orcamento!$A$7:$A$306,0))&lt;&gt;"OK","Rever orçamento associado",IF(OR(E233&lt;0,F233&lt;0,F233&gt;E233,SUMIF($C$7:$C$310,C233,$E$7:$E$310)&gt;INDEX(Orcamento!$K$7:$K$306,MATCH(C233,Orcamento!$A$7:$A$306,0))-INDEX(Orcamento!$L$7:$L$306,MATCH(C233,Orcamento!$A$7:$A$306,0)),SUMIF($C$7:$C$310,C233,$F$7:$F$310)&gt;INDEX(Orcamento!$S$7:$S$306,MATCH(C233,Orcamento!$A$7:$A$306,0)),SUMIF($C$7:$C$310,C233,$E$7:$E$310)-SUMIF($C$7:$C$310,C233,$F$7:$F$310)&gt;INDEX(Orcamento!$K$7:$K$306,MATCH(C233,Orcamento!$A$7:$A$306,0))-INDEX(Orcamento!$L$7:$L$306,MATCH(C233,Orcamento!$A$7:$A$306,0))-INDEX(Orcamento!$S$7:$S$306,MATCH(C233,Orcamento!$A$7:$A$306,0))),"Rever sobreposição ou limites",IF(H233="","Falta fundamento","OK")))))))</f>
        <v/>
      </c>
    </row>
    <row r="234" spans="1:9" ht="34.950000000000003" customHeight="1">
      <c r="A234" s="8" t="s">
        <v>1224</v>
      </c>
      <c r="B234" s="7"/>
      <c r="C234" s="7"/>
      <c r="D234" s="8" t="str">
        <f>IF(C234="","",IF(COUNTIF(Orcamento!$A$7:$A$106,C234)&lt;&gt;1,"Rever ID",IF(INDEX(Orcamento!$B$7:$B$106,MATCH(C234,Orcamento!$A$7:$A$106,0))="","Rever artigo sem intervenção",INDEX(Orcamento!$B$7:$B$106,MATCH(C234,Orcamento!$A$7:$A$106,0)))))</f>
        <v/>
      </c>
      <c r="E234" s="12"/>
      <c r="F234" s="12"/>
      <c r="G234" s="7"/>
      <c r="H234" s="7"/>
      <c r="I234" s="35" t="str">
        <f>IF(COUNTA(B234:C234,E234:H234)=0,"",IF(OR(COUNTIFS(Fontes!$A$7:$A$106,B234,Fontes!$B$7:$B$106,"&lt;&gt;")&lt;&gt;1,COUNTIFS(Orcamento!$A$7:$A$306,C234,Orcamento!$B$7:$B$306,"&lt;&gt;")&lt;&gt;1),"Rever fonte ou artigo",IF(OR(G234&lt;&gt;"Confirmada",COUNT(E234:F234)&lt;&gt;2),"Cobertura por apurar",IF(COUNTIFS($B$7:$B$310,B234,$C$7:$C$310,C234)&gt;1,"Rever par fonte/artigo duplicado",IF(INDEX(Orcamento!$T$7:$T$306,MATCH(C234,Orcamento!$A$7:$A$306,0))&lt;&gt;"OK","Rever orçamento associado",IF(OR(E234&lt;0,F234&lt;0,F234&gt;E234,SUMIF($C$7:$C$310,C234,$E$7:$E$310)&gt;INDEX(Orcamento!$K$7:$K$306,MATCH(C234,Orcamento!$A$7:$A$306,0))-INDEX(Orcamento!$L$7:$L$306,MATCH(C234,Orcamento!$A$7:$A$306,0)),SUMIF($C$7:$C$310,C234,$F$7:$F$310)&gt;INDEX(Orcamento!$S$7:$S$306,MATCH(C234,Orcamento!$A$7:$A$306,0)),SUMIF($C$7:$C$310,C234,$E$7:$E$310)-SUMIF($C$7:$C$310,C234,$F$7:$F$310)&gt;INDEX(Orcamento!$K$7:$K$306,MATCH(C234,Orcamento!$A$7:$A$306,0))-INDEX(Orcamento!$L$7:$L$306,MATCH(C234,Orcamento!$A$7:$A$306,0))-INDEX(Orcamento!$S$7:$S$306,MATCH(C234,Orcamento!$A$7:$A$306,0))),"Rever sobreposição ou limites",IF(H234="","Falta fundamento","OK")))))))</f>
        <v/>
      </c>
    </row>
    <row r="235" spans="1:9" ht="34.950000000000003" customHeight="1">
      <c r="A235" s="8" t="s">
        <v>1225</v>
      </c>
      <c r="B235" s="7"/>
      <c r="C235" s="7"/>
      <c r="D235" s="8" t="str">
        <f>IF(C235="","",IF(COUNTIF(Orcamento!$A$7:$A$106,C235)&lt;&gt;1,"Rever ID",IF(INDEX(Orcamento!$B$7:$B$106,MATCH(C235,Orcamento!$A$7:$A$106,0))="","Rever artigo sem intervenção",INDEX(Orcamento!$B$7:$B$106,MATCH(C235,Orcamento!$A$7:$A$106,0)))))</f>
        <v/>
      </c>
      <c r="E235" s="12"/>
      <c r="F235" s="12"/>
      <c r="G235" s="7"/>
      <c r="H235" s="7"/>
      <c r="I235" s="35" t="str">
        <f>IF(COUNTA(B235:C235,E235:H235)=0,"",IF(OR(COUNTIFS(Fontes!$A$7:$A$106,B235,Fontes!$B$7:$B$106,"&lt;&gt;")&lt;&gt;1,COUNTIFS(Orcamento!$A$7:$A$306,C235,Orcamento!$B$7:$B$306,"&lt;&gt;")&lt;&gt;1),"Rever fonte ou artigo",IF(OR(G235&lt;&gt;"Confirmada",COUNT(E235:F235)&lt;&gt;2),"Cobertura por apurar",IF(COUNTIFS($B$7:$B$310,B235,$C$7:$C$310,C235)&gt;1,"Rever par fonte/artigo duplicado",IF(INDEX(Orcamento!$T$7:$T$306,MATCH(C235,Orcamento!$A$7:$A$306,0))&lt;&gt;"OK","Rever orçamento associado",IF(OR(E235&lt;0,F235&lt;0,F235&gt;E235,SUMIF($C$7:$C$310,C235,$E$7:$E$310)&gt;INDEX(Orcamento!$K$7:$K$306,MATCH(C235,Orcamento!$A$7:$A$306,0))-INDEX(Orcamento!$L$7:$L$306,MATCH(C235,Orcamento!$A$7:$A$306,0)),SUMIF($C$7:$C$310,C235,$F$7:$F$310)&gt;INDEX(Orcamento!$S$7:$S$306,MATCH(C235,Orcamento!$A$7:$A$306,0)),SUMIF($C$7:$C$310,C235,$E$7:$E$310)-SUMIF($C$7:$C$310,C235,$F$7:$F$310)&gt;INDEX(Orcamento!$K$7:$K$306,MATCH(C235,Orcamento!$A$7:$A$306,0))-INDEX(Orcamento!$L$7:$L$306,MATCH(C235,Orcamento!$A$7:$A$306,0))-INDEX(Orcamento!$S$7:$S$306,MATCH(C235,Orcamento!$A$7:$A$306,0))),"Rever sobreposição ou limites",IF(H235="","Falta fundamento","OK")))))))</f>
        <v/>
      </c>
    </row>
    <row r="236" spans="1:9" ht="34.950000000000003" customHeight="1">
      <c r="A236" s="8" t="s">
        <v>1226</v>
      </c>
      <c r="B236" s="7"/>
      <c r="C236" s="7"/>
      <c r="D236" s="8" t="str">
        <f>IF(C236="","",IF(COUNTIF(Orcamento!$A$7:$A$106,C236)&lt;&gt;1,"Rever ID",IF(INDEX(Orcamento!$B$7:$B$106,MATCH(C236,Orcamento!$A$7:$A$106,0))="","Rever artigo sem intervenção",INDEX(Orcamento!$B$7:$B$106,MATCH(C236,Orcamento!$A$7:$A$106,0)))))</f>
        <v/>
      </c>
      <c r="E236" s="12"/>
      <c r="F236" s="12"/>
      <c r="G236" s="7"/>
      <c r="H236" s="7"/>
      <c r="I236" s="35" t="str">
        <f>IF(COUNTA(B236:C236,E236:H236)=0,"",IF(OR(COUNTIFS(Fontes!$A$7:$A$106,B236,Fontes!$B$7:$B$106,"&lt;&gt;")&lt;&gt;1,COUNTIFS(Orcamento!$A$7:$A$306,C236,Orcamento!$B$7:$B$306,"&lt;&gt;")&lt;&gt;1),"Rever fonte ou artigo",IF(OR(G236&lt;&gt;"Confirmada",COUNT(E236:F236)&lt;&gt;2),"Cobertura por apurar",IF(COUNTIFS($B$7:$B$310,B236,$C$7:$C$310,C236)&gt;1,"Rever par fonte/artigo duplicado",IF(INDEX(Orcamento!$T$7:$T$306,MATCH(C236,Orcamento!$A$7:$A$306,0))&lt;&gt;"OK","Rever orçamento associado",IF(OR(E236&lt;0,F236&lt;0,F236&gt;E236,SUMIF($C$7:$C$310,C236,$E$7:$E$310)&gt;INDEX(Orcamento!$K$7:$K$306,MATCH(C236,Orcamento!$A$7:$A$306,0))-INDEX(Orcamento!$L$7:$L$306,MATCH(C236,Orcamento!$A$7:$A$306,0)),SUMIF($C$7:$C$310,C236,$F$7:$F$310)&gt;INDEX(Orcamento!$S$7:$S$306,MATCH(C236,Orcamento!$A$7:$A$306,0)),SUMIF($C$7:$C$310,C236,$E$7:$E$310)-SUMIF($C$7:$C$310,C236,$F$7:$F$310)&gt;INDEX(Orcamento!$K$7:$K$306,MATCH(C236,Orcamento!$A$7:$A$306,0))-INDEX(Orcamento!$L$7:$L$306,MATCH(C236,Orcamento!$A$7:$A$306,0))-INDEX(Orcamento!$S$7:$S$306,MATCH(C236,Orcamento!$A$7:$A$306,0))),"Rever sobreposição ou limites",IF(H236="","Falta fundamento","OK")))))))</f>
        <v/>
      </c>
    </row>
    <row r="237" spans="1:9" ht="34.950000000000003" customHeight="1">
      <c r="A237" s="8" t="s">
        <v>1227</v>
      </c>
      <c r="B237" s="7"/>
      <c r="C237" s="7"/>
      <c r="D237" s="8" t="str">
        <f>IF(C237="","",IF(COUNTIF(Orcamento!$A$7:$A$106,C237)&lt;&gt;1,"Rever ID",IF(INDEX(Orcamento!$B$7:$B$106,MATCH(C237,Orcamento!$A$7:$A$106,0))="","Rever artigo sem intervenção",INDEX(Orcamento!$B$7:$B$106,MATCH(C237,Orcamento!$A$7:$A$106,0)))))</f>
        <v/>
      </c>
      <c r="E237" s="12"/>
      <c r="F237" s="12"/>
      <c r="G237" s="7"/>
      <c r="H237" s="7"/>
      <c r="I237" s="35" t="str">
        <f>IF(COUNTA(B237:C237,E237:H237)=0,"",IF(OR(COUNTIFS(Fontes!$A$7:$A$106,B237,Fontes!$B$7:$B$106,"&lt;&gt;")&lt;&gt;1,COUNTIFS(Orcamento!$A$7:$A$306,C237,Orcamento!$B$7:$B$306,"&lt;&gt;")&lt;&gt;1),"Rever fonte ou artigo",IF(OR(G237&lt;&gt;"Confirmada",COUNT(E237:F237)&lt;&gt;2),"Cobertura por apurar",IF(COUNTIFS($B$7:$B$310,B237,$C$7:$C$310,C237)&gt;1,"Rever par fonte/artigo duplicado",IF(INDEX(Orcamento!$T$7:$T$306,MATCH(C237,Orcamento!$A$7:$A$306,0))&lt;&gt;"OK","Rever orçamento associado",IF(OR(E237&lt;0,F237&lt;0,F237&gt;E237,SUMIF($C$7:$C$310,C237,$E$7:$E$310)&gt;INDEX(Orcamento!$K$7:$K$306,MATCH(C237,Orcamento!$A$7:$A$306,0))-INDEX(Orcamento!$L$7:$L$306,MATCH(C237,Orcamento!$A$7:$A$306,0)),SUMIF($C$7:$C$310,C237,$F$7:$F$310)&gt;INDEX(Orcamento!$S$7:$S$306,MATCH(C237,Orcamento!$A$7:$A$306,0)),SUMIF($C$7:$C$310,C237,$E$7:$E$310)-SUMIF($C$7:$C$310,C237,$F$7:$F$310)&gt;INDEX(Orcamento!$K$7:$K$306,MATCH(C237,Orcamento!$A$7:$A$306,0))-INDEX(Orcamento!$L$7:$L$306,MATCH(C237,Orcamento!$A$7:$A$306,0))-INDEX(Orcamento!$S$7:$S$306,MATCH(C237,Orcamento!$A$7:$A$306,0))),"Rever sobreposição ou limites",IF(H237="","Falta fundamento","OK")))))))</f>
        <v/>
      </c>
    </row>
    <row r="238" spans="1:9" ht="34.950000000000003" customHeight="1">
      <c r="A238" s="8" t="s">
        <v>1228</v>
      </c>
      <c r="B238" s="7"/>
      <c r="C238" s="7"/>
      <c r="D238" s="8" t="str">
        <f>IF(C238="","",IF(COUNTIF(Orcamento!$A$7:$A$106,C238)&lt;&gt;1,"Rever ID",IF(INDEX(Orcamento!$B$7:$B$106,MATCH(C238,Orcamento!$A$7:$A$106,0))="","Rever artigo sem intervenção",INDEX(Orcamento!$B$7:$B$106,MATCH(C238,Orcamento!$A$7:$A$106,0)))))</f>
        <v/>
      </c>
      <c r="E238" s="12"/>
      <c r="F238" s="12"/>
      <c r="G238" s="7"/>
      <c r="H238" s="7"/>
      <c r="I238" s="35" t="str">
        <f>IF(COUNTA(B238:C238,E238:H238)=0,"",IF(OR(COUNTIFS(Fontes!$A$7:$A$106,B238,Fontes!$B$7:$B$106,"&lt;&gt;")&lt;&gt;1,COUNTIFS(Orcamento!$A$7:$A$306,C238,Orcamento!$B$7:$B$306,"&lt;&gt;")&lt;&gt;1),"Rever fonte ou artigo",IF(OR(G238&lt;&gt;"Confirmada",COUNT(E238:F238)&lt;&gt;2),"Cobertura por apurar",IF(COUNTIFS($B$7:$B$310,B238,$C$7:$C$310,C238)&gt;1,"Rever par fonte/artigo duplicado",IF(INDEX(Orcamento!$T$7:$T$306,MATCH(C238,Orcamento!$A$7:$A$306,0))&lt;&gt;"OK","Rever orçamento associado",IF(OR(E238&lt;0,F238&lt;0,F238&gt;E238,SUMIF($C$7:$C$310,C238,$E$7:$E$310)&gt;INDEX(Orcamento!$K$7:$K$306,MATCH(C238,Orcamento!$A$7:$A$306,0))-INDEX(Orcamento!$L$7:$L$306,MATCH(C238,Orcamento!$A$7:$A$306,0)),SUMIF($C$7:$C$310,C238,$F$7:$F$310)&gt;INDEX(Orcamento!$S$7:$S$306,MATCH(C238,Orcamento!$A$7:$A$306,0)),SUMIF($C$7:$C$310,C238,$E$7:$E$310)-SUMIF($C$7:$C$310,C238,$F$7:$F$310)&gt;INDEX(Orcamento!$K$7:$K$306,MATCH(C238,Orcamento!$A$7:$A$306,0))-INDEX(Orcamento!$L$7:$L$306,MATCH(C238,Orcamento!$A$7:$A$306,0))-INDEX(Orcamento!$S$7:$S$306,MATCH(C238,Orcamento!$A$7:$A$306,0))),"Rever sobreposição ou limites",IF(H238="","Falta fundamento","OK")))))))</f>
        <v/>
      </c>
    </row>
    <row r="239" spans="1:9" ht="34.950000000000003" customHeight="1">
      <c r="A239" s="8" t="s">
        <v>1229</v>
      </c>
      <c r="B239" s="7"/>
      <c r="C239" s="7"/>
      <c r="D239" s="8" t="str">
        <f>IF(C239="","",IF(COUNTIF(Orcamento!$A$7:$A$106,C239)&lt;&gt;1,"Rever ID",IF(INDEX(Orcamento!$B$7:$B$106,MATCH(C239,Orcamento!$A$7:$A$106,0))="","Rever artigo sem intervenção",INDEX(Orcamento!$B$7:$B$106,MATCH(C239,Orcamento!$A$7:$A$106,0)))))</f>
        <v/>
      </c>
      <c r="E239" s="12"/>
      <c r="F239" s="12"/>
      <c r="G239" s="7"/>
      <c r="H239" s="7"/>
      <c r="I239" s="35" t="str">
        <f>IF(COUNTA(B239:C239,E239:H239)=0,"",IF(OR(COUNTIFS(Fontes!$A$7:$A$106,B239,Fontes!$B$7:$B$106,"&lt;&gt;")&lt;&gt;1,COUNTIFS(Orcamento!$A$7:$A$306,C239,Orcamento!$B$7:$B$306,"&lt;&gt;")&lt;&gt;1),"Rever fonte ou artigo",IF(OR(G239&lt;&gt;"Confirmada",COUNT(E239:F239)&lt;&gt;2),"Cobertura por apurar",IF(COUNTIFS($B$7:$B$310,B239,$C$7:$C$310,C239)&gt;1,"Rever par fonte/artigo duplicado",IF(INDEX(Orcamento!$T$7:$T$306,MATCH(C239,Orcamento!$A$7:$A$306,0))&lt;&gt;"OK","Rever orçamento associado",IF(OR(E239&lt;0,F239&lt;0,F239&gt;E239,SUMIF($C$7:$C$310,C239,$E$7:$E$310)&gt;INDEX(Orcamento!$K$7:$K$306,MATCH(C239,Orcamento!$A$7:$A$306,0))-INDEX(Orcamento!$L$7:$L$306,MATCH(C239,Orcamento!$A$7:$A$306,0)),SUMIF($C$7:$C$310,C239,$F$7:$F$310)&gt;INDEX(Orcamento!$S$7:$S$306,MATCH(C239,Orcamento!$A$7:$A$306,0)),SUMIF($C$7:$C$310,C239,$E$7:$E$310)-SUMIF($C$7:$C$310,C239,$F$7:$F$310)&gt;INDEX(Orcamento!$K$7:$K$306,MATCH(C239,Orcamento!$A$7:$A$306,0))-INDEX(Orcamento!$L$7:$L$306,MATCH(C239,Orcamento!$A$7:$A$306,0))-INDEX(Orcamento!$S$7:$S$306,MATCH(C239,Orcamento!$A$7:$A$306,0))),"Rever sobreposição ou limites",IF(H239="","Falta fundamento","OK")))))))</f>
        <v/>
      </c>
    </row>
    <row r="240" spans="1:9" ht="34.950000000000003" customHeight="1">
      <c r="A240" s="8" t="s">
        <v>1230</v>
      </c>
      <c r="B240" s="7"/>
      <c r="C240" s="7"/>
      <c r="D240" s="8" t="str">
        <f>IF(C240="","",IF(COUNTIF(Orcamento!$A$7:$A$106,C240)&lt;&gt;1,"Rever ID",IF(INDEX(Orcamento!$B$7:$B$106,MATCH(C240,Orcamento!$A$7:$A$106,0))="","Rever artigo sem intervenção",INDEX(Orcamento!$B$7:$B$106,MATCH(C240,Orcamento!$A$7:$A$106,0)))))</f>
        <v/>
      </c>
      <c r="E240" s="12"/>
      <c r="F240" s="12"/>
      <c r="G240" s="7"/>
      <c r="H240" s="7"/>
      <c r="I240" s="35" t="str">
        <f>IF(COUNTA(B240:C240,E240:H240)=0,"",IF(OR(COUNTIFS(Fontes!$A$7:$A$106,B240,Fontes!$B$7:$B$106,"&lt;&gt;")&lt;&gt;1,COUNTIFS(Orcamento!$A$7:$A$306,C240,Orcamento!$B$7:$B$306,"&lt;&gt;")&lt;&gt;1),"Rever fonte ou artigo",IF(OR(G240&lt;&gt;"Confirmada",COUNT(E240:F240)&lt;&gt;2),"Cobertura por apurar",IF(COUNTIFS($B$7:$B$310,B240,$C$7:$C$310,C240)&gt;1,"Rever par fonte/artigo duplicado",IF(INDEX(Orcamento!$T$7:$T$306,MATCH(C240,Orcamento!$A$7:$A$306,0))&lt;&gt;"OK","Rever orçamento associado",IF(OR(E240&lt;0,F240&lt;0,F240&gt;E240,SUMIF($C$7:$C$310,C240,$E$7:$E$310)&gt;INDEX(Orcamento!$K$7:$K$306,MATCH(C240,Orcamento!$A$7:$A$306,0))-INDEX(Orcamento!$L$7:$L$306,MATCH(C240,Orcamento!$A$7:$A$306,0)),SUMIF($C$7:$C$310,C240,$F$7:$F$310)&gt;INDEX(Orcamento!$S$7:$S$306,MATCH(C240,Orcamento!$A$7:$A$306,0)),SUMIF($C$7:$C$310,C240,$E$7:$E$310)-SUMIF($C$7:$C$310,C240,$F$7:$F$310)&gt;INDEX(Orcamento!$K$7:$K$306,MATCH(C240,Orcamento!$A$7:$A$306,0))-INDEX(Orcamento!$L$7:$L$306,MATCH(C240,Orcamento!$A$7:$A$306,0))-INDEX(Orcamento!$S$7:$S$306,MATCH(C240,Orcamento!$A$7:$A$306,0))),"Rever sobreposição ou limites",IF(H240="","Falta fundamento","OK")))))))</f>
        <v/>
      </c>
    </row>
    <row r="241" spans="1:9" ht="34.950000000000003" customHeight="1">
      <c r="A241" s="8" t="s">
        <v>1231</v>
      </c>
      <c r="B241" s="7"/>
      <c r="C241" s="7"/>
      <c r="D241" s="8" t="str">
        <f>IF(C241="","",IF(COUNTIF(Orcamento!$A$7:$A$106,C241)&lt;&gt;1,"Rever ID",IF(INDEX(Orcamento!$B$7:$B$106,MATCH(C241,Orcamento!$A$7:$A$106,0))="","Rever artigo sem intervenção",INDEX(Orcamento!$B$7:$B$106,MATCH(C241,Orcamento!$A$7:$A$106,0)))))</f>
        <v/>
      </c>
      <c r="E241" s="12"/>
      <c r="F241" s="12"/>
      <c r="G241" s="7"/>
      <c r="H241" s="7"/>
      <c r="I241" s="35" t="str">
        <f>IF(COUNTA(B241:C241,E241:H241)=0,"",IF(OR(COUNTIFS(Fontes!$A$7:$A$106,B241,Fontes!$B$7:$B$106,"&lt;&gt;")&lt;&gt;1,COUNTIFS(Orcamento!$A$7:$A$306,C241,Orcamento!$B$7:$B$306,"&lt;&gt;")&lt;&gt;1),"Rever fonte ou artigo",IF(OR(G241&lt;&gt;"Confirmada",COUNT(E241:F241)&lt;&gt;2),"Cobertura por apurar",IF(COUNTIFS($B$7:$B$310,B241,$C$7:$C$310,C241)&gt;1,"Rever par fonte/artigo duplicado",IF(INDEX(Orcamento!$T$7:$T$306,MATCH(C241,Orcamento!$A$7:$A$306,0))&lt;&gt;"OK","Rever orçamento associado",IF(OR(E241&lt;0,F241&lt;0,F241&gt;E241,SUMIF($C$7:$C$310,C241,$E$7:$E$310)&gt;INDEX(Orcamento!$K$7:$K$306,MATCH(C241,Orcamento!$A$7:$A$306,0))-INDEX(Orcamento!$L$7:$L$306,MATCH(C241,Orcamento!$A$7:$A$306,0)),SUMIF($C$7:$C$310,C241,$F$7:$F$310)&gt;INDEX(Orcamento!$S$7:$S$306,MATCH(C241,Orcamento!$A$7:$A$306,0)),SUMIF($C$7:$C$310,C241,$E$7:$E$310)-SUMIF($C$7:$C$310,C241,$F$7:$F$310)&gt;INDEX(Orcamento!$K$7:$K$306,MATCH(C241,Orcamento!$A$7:$A$306,0))-INDEX(Orcamento!$L$7:$L$306,MATCH(C241,Orcamento!$A$7:$A$306,0))-INDEX(Orcamento!$S$7:$S$306,MATCH(C241,Orcamento!$A$7:$A$306,0))),"Rever sobreposição ou limites",IF(H241="","Falta fundamento","OK")))))))</f>
        <v/>
      </c>
    </row>
    <row r="242" spans="1:9" ht="34.950000000000003" customHeight="1">
      <c r="A242" s="8" t="s">
        <v>1232</v>
      </c>
      <c r="B242" s="7"/>
      <c r="C242" s="7"/>
      <c r="D242" s="8" t="str">
        <f>IF(C242="","",IF(COUNTIF(Orcamento!$A$7:$A$106,C242)&lt;&gt;1,"Rever ID",IF(INDEX(Orcamento!$B$7:$B$106,MATCH(C242,Orcamento!$A$7:$A$106,0))="","Rever artigo sem intervenção",INDEX(Orcamento!$B$7:$B$106,MATCH(C242,Orcamento!$A$7:$A$106,0)))))</f>
        <v/>
      </c>
      <c r="E242" s="12"/>
      <c r="F242" s="12"/>
      <c r="G242" s="7"/>
      <c r="H242" s="7"/>
      <c r="I242" s="35" t="str">
        <f>IF(COUNTA(B242:C242,E242:H242)=0,"",IF(OR(COUNTIFS(Fontes!$A$7:$A$106,B242,Fontes!$B$7:$B$106,"&lt;&gt;")&lt;&gt;1,COUNTIFS(Orcamento!$A$7:$A$306,C242,Orcamento!$B$7:$B$306,"&lt;&gt;")&lt;&gt;1),"Rever fonte ou artigo",IF(OR(G242&lt;&gt;"Confirmada",COUNT(E242:F242)&lt;&gt;2),"Cobertura por apurar",IF(COUNTIFS($B$7:$B$310,B242,$C$7:$C$310,C242)&gt;1,"Rever par fonte/artigo duplicado",IF(INDEX(Orcamento!$T$7:$T$306,MATCH(C242,Orcamento!$A$7:$A$306,0))&lt;&gt;"OK","Rever orçamento associado",IF(OR(E242&lt;0,F242&lt;0,F242&gt;E242,SUMIF($C$7:$C$310,C242,$E$7:$E$310)&gt;INDEX(Orcamento!$K$7:$K$306,MATCH(C242,Orcamento!$A$7:$A$306,0))-INDEX(Orcamento!$L$7:$L$306,MATCH(C242,Orcamento!$A$7:$A$306,0)),SUMIF($C$7:$C$310,C242,$F$7:$F$310)&gt;INDEX(Orcamento!$S$7:$S$306,MATCH(C242,Orcamento!$A$7:$A$306,0)),SUMIF($C$7:$C$310,C242,$E$7:$E$310)-SUMIF($C$7:$C$310,C242,$F$7:$F$310)&gt;INDEX(Orcamento!$K$7:$K$306,MATCH(C242,Orcamento!$A$7:$A$306,0))-INDEX(Orcamento!$L$7:$L$306,MATCH(C242,Orcamento!$A$7:$A$306,0))-INDEX(Orcamento!$S$7:$S$306,MATCH(C242,Orcamento!$A$7:$A$306,0))),"Rever sobreposição ou limites",IF(H242="","Falta fundamento","OK")))))))</f>
        <v/>
      </c>
    </row>
    <row r="243" spans="1:9" ht="34.950000000000003" customHeight="1">
      <c r="A243" s="8" t="s">
        <v>1233</v>
      </c>
      <c r="B243" s="7"/>
      <c r="C243" s="7"/>
      <c r="D243" s="8" t="str">
        <f>IF(C243="","",IF(COUNTIF(Orcamento!$A$7:$A$106,C243)&lt;&gt;1,"Rever ID",IF(INDEX(Orcamento!$B$7:$B$106,MATCH(C243,Orcamento!$A$7:$A$106,0))="","Rever artigo sem intervenção",INDEX(Orcamento!$B$7:$B$106,MATCH(C243,Orcamento!$A$7:$A$106,0)))))</f>
        <v/>
      </c>
      <c r="E243" s="12"/>
      <c r="F243" s="12"/>
      <c r="G243" s="7"/>
      <c r="H243" s="7"/>
      <c r="I243" s="35" t="str">
        <f>IF(COUNTA(B243:C243,E243:H243)=0,"",IF(OR(COUNTIFS(Fontes!$A$7:$A$106,B243,Fontes!$B$7:$B$106,"&lt;&gt;")&lt;&gt;1,COUNTIFS(Orcamento!$A$7:$A$306,C243,Orcamento!$B$7:$B$306,"&lt;&gt;")&lt;&gt;1),"Rever fonte ou artigo",IF(OR(G243&lt;&gt;"Confirmada",COUNT(E243:F243)&lt;&gt;2),"Cobertura por apurar",IF(COUNTIFS($B$7:$B$310,B243,$C$7:$C$310,C243)&gt;1,"Rever par fonte/artigo duplicado",IF(INDEX(Orcamento!$T$7:$T$306,MATCH(C243,Orcamento!$A$7:$A$306,0))&lt;&gt;"OK","Rever orçamento associado",IF(OR(E243&lt;0,F243&lt;0,F243&gt;E243,SUMIF($C$7:$C$310,C243,$E$7:$E$310)&gt;INDEX(Orcamento!$K$7:$K$306,MATCH(C243,Orcamento!$A$7:$A$306,0))-INDEX(Orcamento!$L$7:$L$306,MATCH(C243,Orcamento!$A$7:$A$306,0)),SUMIF($C$7:$C$310,C243,$F$7:$F$310)&gt;INDEX(Orcamento!$S$7:$S$306,MATCH(C243,Orcamento!$A$7:$A$306,0)),SUMIF($C$7:$C$310,C243,$E$7:$E$310)-SUMIF($C$7:$C$310,C243,$F$7:$F$310)&gt;INDEX(Orcamento!$K$7:$K$306,MATCH(C243,Orcamento!$A$7:$A$306,0))-INDEX(Orcamento!$L$7:$L$306,MATCH(C243,Orcamento!$A$7:$A$306,0))-INDEX(Orcamento!$S$7:$S$306,MATCH(C243,Orcamento!$A$7:$A$306,0))),"Rever sobreposição ou limites",IF(H243="","Falta fundamento","OK")))))))</f>
        <v/>
      </c>
    </row>
    <row r="244" spans="1:9" ht="34.950000000000003" customHeight="1">
      <c r="A244" s="8" t="s">
        <v>1234</v>
      </c>
      <c r="B244" s="7"/>
      <c r="C244" s="7"/>
      <c r="D244" s="8" t="str">
        <f>IF(C244="","",IF(COUNTIF(Orcamento!$A$7:$A$106,C244)&lt;&gt;1,"Rever ID",IF(INDEX(Orcamento!$B$7:$B$106,MATCH(C244,Orcamento!$A$7:$A$106,0))="","Rever artigo sem intervenção",INDEX(Orcamento!$B$7:$B$106,MATCH(C244,Orcamento!$A$7:$A$106,0)))))</f>
        <v/>
      </c>
      <c r="E244" s="12"/>
      <c r="F244" s="12"/>
      <c r="G244" s="7"/>
      <c r="H244" s="7"/>
      <c r="I244" s="35" t="str">
        <f>IF(COUNTA(B244:C244,E244:H244)=0,"",IF(OR(COUNTIFS(Fontes!$A$7:$A$106,B244,Fontes!$B$7:$B$106,"&lt;&gt;")&lt;&gt;1,COUNTIFS(Orcamento!$A$7:$A$306,C244,Orcamento!$B$7:$B$306,"&lt;&gt;")&lt;&gt;1),"Rever fonte ou artigo",IF(OR(G244&lt;&gt;"Confirmada",COUNT(E244:F244)&lt;&gt;2),"Cobertura por apurar",IF(COUNTIFS($B$7:$B$310,B244,$C$7:$C$310,C244)&gt;1,"Rever par fonte/artigo duplicado",IF(INDEX(Orcamento!$T$7:$T$306,MATCH(C244,Orcamento!$A$7:$A$306,0))&lt;&gt;"OK","Rever orçamento associado",IF(OR(E244&lt;0,F244&lt;0,F244&gt;E244,SUMIF($C$7:$C$310,C244,$E$7:$E$310)&gt;INDEX(Orcamento!$K$7:$K$306,MATCH(C244,Orcamento!$A$7:$A$306,0))-INDEX(Orcamento!$L$7:$L$306,MATCH(C244,Orcamento!$A$7:$A$306,0)),SUMIF($C$7:$C$310,C244,$F$7:$F$310)&gt;INDEX(Orcamento!$S$7:$S$306,MATCH(C244,Orcamento!$A$7:$A$306,0)),SUMIF($C$7:$C$310,C244,$E$7:$E$310)-SUMIF($C$7:$C$310,C244,$F$7:$F$310)&gt;INDEX(Orcamento!$K$7:$K$306,MATCH(C244,Orcamento!$A$7:$A$306,0))-INDEX(Orcamento!$L$7:$L$306,MATCH(C244,Orcamento!$A$7:$A$306,0))-INDEX(Orcamento!$S$7:$S$306,MATCH(C244,Orcamento!$A$7:$A$306,0))),"Rever sobreposição ou limites",IF(H244="","Falta fundamento","OK")))))))</f>
        <v/>
      </c>
    </row>
    <row r="245" spans="1:9" ht="34.950000000000003" customHeight="1">
      <c r="A245" s="8" t="s">
        <v>1235</v>
      </c>
      <c r="B245" s="7"/>
      <c r="C245" s="7"/>
      <c r="D245" s="8" t="str">
        <f>IF(C245="","",IF(COUNTIF(Orcamento!$A$7:$A$106,C245)&lt;&gt;1,"Rever ID",IF(INDEX(Orcamento!$B$7:$B$106,MATCH(C245,Orcamento!$A$7:$A$106,0))="","Rever artigo sem intervenção",INDEX(Orcamento!$B$7:$B$106,MATCH(C245,Orcamento!$A$7:$A$106,0)))))</f>
        <v/>
      </c>
      <c r="E245" s="12"/>
      <c r="F245" s="12"/>
      <c r="G245" s="7"/>
      <c r="H245" s="7"/>
      <c r="I245" s="35" t="str">
        <f>IF(COUNTA(B245:C245,E245:H245)=0,"",IF(OR(COUNTIFS(Fontes!$A$7:$A$106,B245,Fontes!$B$7:$B$106,"&lt;&gt;")&lt;&gt;1,COUNTIFS(Orcamento!$A$7:$A$306,C245,Orcamento!$B$7:$B$306,"&lt;&gt;")&lt;&gt;1),"Rever fonte ou artigo",IF(OR(G245&lt;&gt;"Confirmada",COUNT(E245:F245)&lt;&gt;2),"Cobertura por apurar",IF(COUNTIFS($B$7:$B$310,B245,$C$7:$C$310,C245)&gt;1,"Rever par fonte/artigo duplicado",IF(INDEX(Orcamento!$T$7:$T$306,MATCH(C245,Orcamento!$A$7:$A$306,0))&lt;&gt;"OK","Rever orçamento associado",IF(OR(E245&lt;0,F245&lt;0,F245&gt;E245,SUMIF($C$7:$C$310,C245,$E$7:$E$310)&gt;INDEX(Orcamento!$K$7:$K$306,MATCH(C245,Orcamento!$A$7:$A$306,0))-INDEX(Orcamento!$L$7:$L$306,MATCH(C245,Orcamento!$A$7:$A$306,0)),SUMIF($C$7:$C$310,C245,$F$7:$F$310)&gt;INDEX(Orcamento!$S$7:$S$306,MATCH(C245,Orcamento!$A$7:$A$306,0)),SUMIF($C$7:$C$310,C245,$E$7:$E$310)-SUMIF($C$7:$C$310,C245,$F$7:$F$310)&gt;INDEX(Orcamento!$K$7:$K$306,MATCH(C245,Orcamento!$A$7:$A$306,0))-INDEX(Orcamento!$L$7:$L$306,MATCH(C245,Orcamento!$A$7:$A$306,0))-INDEX(Orcamento!$S$7:$S$306,MATCH(C245,Orcamento!$A$7:$A$306,0))),"Rever sobreposição ou limites",IF(H245="","Falta fundamento","OK")))))))</f>
        <v/>
      </c>
    </row>
    <row r="246" spans="1:9" ht="34.950000000000003" customHeight="1">
      <c r="A246" s="8" t="s">
        <v>1236</v>
      </c>
      <c r="B246" s="7"/>
      <c r="C246" s="7"/>
      <c r="D246" s="8" t="str">
        <f>IF(C246="","",IF(COUNTIF(Orcamento!$A$7:$A$106,C246)&lt;&gt;1,"Rever ID",IF(INDEX(Orcamento!$B$7:$B$106,MATCH(C246,Orcamento!$A$7:$A$106,0))="","Rever artigo sem intervenção",INDEX(Orcamento!$B$7:$B$106,MATCH(C246,Orcamento!$A$7:$A$106,0)))))</f>
        <v/>
      </c>
      <c r="E246" s="12"/>
      <c r="F246" s="12"/>
      <c r="G246" s="7"/>
      <c r="H246" s="7"/>
      <c r="I246" s="35" t="str">
        <f>IF(COUNTA(B246:C246,E246:H246)=0,"",IF(OR(COUNTIFS(Fontes!$A$7:$A$106,B246,Fontes!$B$7:$B$106,"&lt;&gt;")&lt;&gt;1,COUNTIFS(Orcamento!$A$7:$A$306,C246,Orcamento!$B$7:$B$306,"&lt;&gt;")&lt;&gt;1),"Rever fonte ou artigo",IF(OR(G246&lt;&gt;"Confirmada",COUNT(E246:F246)&lt;&gt;2),"Cobertura por apurar",IF(COUNTIFS($B$7:$B$310,B246,$C$7:$C$310,C246)&gt;1,"Rever par fonte/artigo duplicado",IF(INDEX(Orcamento!$T$7:$T$306,MATCH(C246,Orcamento!$A$7:$A$306,0))&lt;&gt;"OK","Rever orçamento associado",IF(OR(E246&lt;0,F246&lt;0,F246&gt;E246,SUMIF($C$7:$C$310,C246,$E$7:$E$310)&gt;INDEX(Orcamento!$K$7:$K$306,MATCH(C246,Orcamento!$A$7:$A$306,0))-INDEX(Orcamento!$L$7:$L$306,MATCH(C246,Orcamento!$A$7:$A$306,0)),SUMIF($C$7:$C$310,C246,$F$7:$F$310)&gt;INDEX(Orcamento!$S$7:$S$306,MATCH(C246,Orcamento!$A$7:$A$306,0)),SUMIF($C$7:$C$310,C246,$E$7:$E$310)-SUMIF($C$7:$C$310,C246,$F$7:$F$310)&gt;INDEX(Orcamento!$K$7:$K$306,MATCH(C246,Orcamento!$A$7:$A$306,0))-INDEX(Orcamento!$L$7:$L$306,MATCH(C246,Orcamento!$A$7:$A$306,0))-INDEX(Orcamento!$S$7:$S$306,MATCH(C246,Orcamento!$A$7:$A$306,0))),"Rever sobreposição ou limites",IF(H246="","Falta fundamento","OK")))))))</f>
        <v/>
      </c>
    </row>
    <row r="247" spans="1:9" ht="34.950000000000003" customHeight="1">
      <c r="A247" s="8" t="s">
        <v>1237</v>
      </c>
      <c r="B247" s="7"/>
      <c r="C247" s="7"/>
      <c r="D247" s="8" t="str">
        <f>IF(C247="","",IF(COUNTIF(Orcamento!$A$7:$A$106,C247)&lt;&gt;1,"Rever ID",IF(INDEX(Orcamento!$B$7:$B$106,MATCH(C247,Orcamento!$A$7:$A$106,0))="","Rever artigo sem intervenção",INDEX(Orcamento!$B$7:$B$106,MATCH(C247,Orcamento!$A$7:$A$106,0)))))</f>
        <v/>
      </c>
      <c r="E247" s="12"/>
      <c r="F247" s="12"/>
      <c r="G247" s="7"/>
      <c r="H247" s="7"/>
      <c r="I247" s="35" t="str">
        <f>IF(COUNTA(B247:C247,E247:H247)=0,"",IF(OR(COUNTIFS(Fontes!$A$7:$A$106,B247,Fontes!$B$7:$B$106,"&lt;&gt;")&lt;&gt;1,COUNTIFS(Orcamento!$A$7:$A$306,C247,Orcamento!$B$7:$B$306,"&lt;&gt;")&lt;&gt;1),"Rever fonte ou artigo",IF(OR(G247&lt;&gt;"Confirmada",COUNT(E247:F247)&lt;&gt;2),"Cobertura por apurar",IF(COUNTIFS($B$7:$B$310,B247,$C$7:$C$310,C247)&gt;1,"Rever par fonte/artigo duplicado",IF(INDEX(Orcamento!$T$7:$T$306,MATCH(C247,Orcamento!$A$7:$A$306,0))&lt;&gt;"OK","Rever orçamento associado",IF(OR(E247&lt;0,F247&lt;0,F247&gt;E247,SUMIF($C$7:$C$310,C247,$E$7:$E$310)&gt;INDEX(Orcamento!$K$7:$K$306,MATCH(C247,Orcamento!$A$7:$A$306,0))-INDEX(Orcamento!$L$7:$L$306,MATCH(C247,Orcamento!$A$7:$A$306,0)),SUMIF($C$7:$C$310,C247,$F$7:$F$310)&gt;INDEX(Orcamento!$S$7:$S$306,MATCH(C247,Orcamento!$A$7:$A$306,0)),SUMIF($C$7:$C$310,C247,$E$7:$E$310)-SUMIF($C$7:$C$310,C247,$F$7:$F$310)&gt;INDEX(Orcamento!$K$7:$K$306,MATCH(C247,Orcamento!$A$7:$A$306,0))-INDEX(Orcamento!$L$7:$L$306,MATCH(C247,Orcamento!$A$7:$A$306,0))-INDEX(Orcamento!$S$7:$S$306,MATCH(C247,Orcamento!$A$7:$A$306,0))),"Rever sobreposição ou limites",IF(H247="","Falta fundamento","OK")))))))</f>
        <v/>
      </c>
    </row>
    <row r="248" spans="1:9" ht="34.950000000000003" customHeight="1">
      <c r="A248" s="8" t="s">
        <v>1238</v>
      </c>
      <c r="B248" s="7"/>
      <c r="C248" s="7"/>
      <c r="D248" s="8" t="str">
        <f>IF(C248="","",IF(COUNTIF(Orcamento!$A$7:$A$106,C248)&lt;&gt;1,"Rever ID",IF(INDEX(Orcamento!$B$7:$B$106,MATCH(C248,Orcamento!$A$7:$A$106,0))="","Rever artigo sem intervenção",INDEX(Orcamento!$B$7:$B$106,MATCH(C248,Orcamento!$A$7:$A$106,0)))))</f>
        <v/>
      </c>
      <c r="E248" s="12"/>
      <c r="F248" s="12"/>
      <c r="G248" s="7"/>
      <c r="H248" s="7"/>
      <c r="I248" s="35" t="str">
        <f>IF(COUNTA(B248:C248,E248:H248)=0,"",IF(OR(COUNTIFS(Fontes!$A$7:$A$106,B248,Fontes!$B$7:$B$106,"&lt;&gt;")&lt;&gt;1,COUNTIFS(Orcamento!$A$7:$A$306,C248,Orcamento!$B$7:$B$306,"&lt;&gt;")&lt;&gt;1),"Rever fonte ou artigo",IF(OR(G248&lt;&gt;"Confirmada",COUNT(E248:F248)&lt;&gt;2),"Cobertura por apurar",IF(COUNTIFS($B$7:$B$310,B248,$C$7:$C$310,C248)&gt;1,"Rever par fonte/artigo duplicado",IF(INDEX(Orcamento!$T$7:$T$306,MATCH(C248,Orcamento!$A$7:$A$306,0))&lt;&gt;"OK","Rever orçamento associado",IF(OR(E248&lt;0,F248&lt;0,F248&gt;E248,SUMIF($C$7:$C$310,C248,$E$7:$E$310)&gt;INDEX(Orcamento!$K$7:$K$306,MATCH(C248,Orcamento!$A$7:$A$306,0))-INDEX(Orcamento!$L$7:$L$306,MATCH(C248,Orcamento!$A$7:$A$306,0)),SUMIF($C$7:$C$310,C248,$F$7:$F$310)&gt;INDEX(Orcamento!$S$7:$S$306,MATCH(C248,Orcamento!$A$7:$A$306,0)),SUMIF($C$7:$C$310,C248,$E$7:$E$310)-SUMIF($C$7:$C$310,C248,$F$7:$F$310)&gt;INDEX(Orcamento!$K$7:$K$306,MATCH(C248,Orcamento!$A$7:$A$306,0))-INDEX(Orcamento!$L$7:$L$306,MATCH(C248,Orcamento!$A$7:$A$306,0))-INDEX(Orcamento!$S$7:$S$306,MATCH(C248,Orcamento!$A$7:$A$306,0))),"Rever sobreposição ou limites",IF(H248="","Falta fundamento","OK")))))))</f>
        <v/>
      </c>
    </row>
    <row r="249" spans="1:9" ht="34.950000000000003" customHeight="1">
      <c r="A249" s="8" t="s">
        <v>1239</v>
      </c>
      <c r="B249" s="7"/>
      <c r="C249" s="7"/>
      <c r="D249" s="8" t="str">
        <f>IF(C249="","",IF(COUNTIF(Orcamento!$A$7:$A$106,C249)&lt;&gt;1,"Rever ID",IF(INDEX(Orcamento!$B$7:$B$106,MATCH(C249,Orcamento!$A$7:$A$106,0))="","Rever artigo sem intervenção",INDEX(Orcamento!$B$7:$B$106,MATCH(C249,Orcamento!$A$7:$A$106,0)))))</f>
        <v/>
      </c>
      <c r="E249" s="12"/>
      <c r="F249" s="12"/>
      <c r="G249" s="7"/>
      <c r="H249" s="7"/>
      <c r="I249" s="35" t="str">
        <f>IF(COUNTA(B249:C249,E249:H249)=0,"",IF(OR(COUNTIFS(Fontes!$A$7:$A$106,B249,Fontes!$B$7:$B$106,"&lt;&gt;")&lt;&gt;1,COUNTIFS(Orcamento!$A$7:$A$306,C249,Orcamento!$B$7:$B$306,"&lt;&gt;")&lt;&gt;1),"Rever fonte ou artigo",IF(OR(G249&lt;&gt;"Confirmada",COUNT(E249:F249)&lt;&gt;2),"Cobertura por apurar",IF(COUNTIFS($B$7:$B$310,B249,$C$7:$C$310,C249)&gt;1,"Rever par fonte/artigo duplicado",IF(INDEX(Orcamento!$T$7:$T$306,MATCH(C249,Orcamento!$A$7:$A$306,0))&lt;&gt;"OK","Rever orçamento associado",IF(OR(E249&lt;0,F249&lt;0,F249&gt;E249,SUMIF($C$7:$C$310,C249,$E$7:$E$310)&gt;INDEX(Orcamento!$K$7:$K$306,MATCH(C249,Orcamento!$A$7:$A$306,0))-INDEX(Orcamento!$L$7:$L$306,MATCH(C249,Orcamento!$A$7:$A$306,0)),SUMIF($C$7:$C$310,C249,$F$7:$F$310)&gt;INDEX(Orcamento!$S$7:$S$306,MATCH(C249,Orcamento!$A$7:$A$306,0)),SUMIF($C$7:$C$310,C249,$E$7:$E$310)-SUMIF($C$7:$C$310,C249,$F$7:$F$310)&gt;INDEX(Orcamento!$K$7:$K$306,MATCH(C249,Orcamento!$A$7:$A$306,0))-INDEX(Orcamento!$L$7:$L$306,MATCH(C249,Orcamento!$A$7:$A$306,0))-INDEX(Orcamento!$S$7:$S$306,MATCH(C249,Orcamento!$A$7:$A$306,0))),"Rever sobreposição ou limites",IF(H249="","Falta fundamento","OK")))))))</f>
        <v/>
      </c>
    </row>
    <row r="250" spans="1:9" ht="34.950000000000003" customHeight="1">
      <c r="A250" s="8" t="s">
        <v>1240</v>
      </c>
      <c r="B250" s="7"/>
      <c r="C250" s="7"/>
      <c r="D250" s="8" t="str">
        <f>IF(C250="","",IF(COUNTIF(Orcamento!$A$7:$A$106,C250)&lt;&gt;1,"Rever ID",IF(INDEX(Orcamento!$B$7:$B$106,MATCH(C250,Orcamento!$A$7:$A$106,0))="","Rever artigo sem intervenção",INDEX(Orcamento!$B$7:$B$106,MATCH(C250,Orcamento!$A$7:$A$106,0)))))</f>
        <v/>
      </c>
      <c r="E250" s="12"/>
      <c r="F250" s="12"/>
      <c r="G250" s="7"/>
      <c r="H250" s="7"/>
      <c r="I250" s="35" t="str">
        <f>IF(COUNTA(B250:C250,E250:H250)=0,"",IF(OR(COUNTIFS(Fontes!$A$7:$A$106,B250,Fontes!$B$7:$B$106,"&lt;&gt;")&lt;&gt;1,COUNTIFS(Orcamento!$A$7:$A$306,C250,Orcamento!$B$7:$B$306,"&lt;&gt;")&lt;&gt;1),"Rever fonte ou artigo",IF(OR(G250&lt;&gt;"Confirmada",COUNT(E250:F250)&lt;&gt;2),"Cobertura por apurar",IF(COUNTIFS($B$7:$B$310,B250,$C$7:$C$310,C250)&gt;1,"Rever par fonte/artigo duplicado",IF(INDEX(Orcamento!$T$7:$T$306,MATCH(C250,Orcamento!$A$7:$A$306,0))&lt;&gt;"OK","Rever orçamento associado",IF(OR(E250&lt;0,F250&lt;0,F250&gt;E250,SUMIF($C$7:$C$310,C250,$E$7:$E$310)&gt;INDEX(Orcamento!$K$7:$K$306,MATCH(C250,Orcamento!$A$7:$A$306,0))-INDEX(Orcamento!$L$7:$L$306,MATCH(C250,Orcamento!$A$7:$A$306,0)),SUMIF($C$7:$C$310,C250,$F$7:$F$310)&gt;INDEX(Orcamento!$S$7:$S$306,MATCH(C250,Orcamento!$A$7:$A$306,0)),SUMIF($C$7:$C$310,C250,$E$7:$E$310)-SUMIF($C$7:$C$310,C250,$F$7:$F$310)&gt;INDEX(Orcamento!$K$7:$K$306,MATCH(C250,Orcamento!$A$7:$A$306,0))-INDEX(Orcamento!$L$7:$L$306,MATCH(C250,Orcamento!$A$7:$A$306,0))-INDEX(Orcamento!$S$7:$S$306,MATCH(C250,Orcamento!$A$7:$A$306,0))),"Rever sobreposição ou limites",IF(H250="","Falta fundamento","OK")))))))</f>
        <v/>
      </c>
    </row>
    <row r="251" spans="1:9" ht="34.950000000000003" customHeight="1">
      <c r="A251" s="8" t="s">
        <v>1241</v>
      </c>
      <c r="B251" s="7"/>
      <c r="C251" s="7"/>
      <c r="D251" s="8" t="str">
        <f>IF(C251="","",IF(COUNTIF(Orcamento!$A$7:$A$106,C251)&lt;&gt;1,"Rever ID",IF(INDEX(Orcamento!$B$7:$B$106,MATCH(C251,Orcamento!$A$7:$A$106,0))="","Rever artigo sem intervenção",INDEX(Orcamento!$B$7:$B$106,MATCH(C251,Orcamento!$A$7:$A$106,0)))))</f>
        <v/>
      </c>
      <c r="E251" s="12"/>
      <c r="F251" s="12"/>
      <c r="G251" s="7"/>
      <c r="H251" s="7"/>
      <c r="I251" s="35" t="str">
        <f>IF(COUNTA(B251:C251,E251:H251)=0,"",IF(OR(COUNTIFS(Fontes!$A$7:$A$106,B251,Fontes!$B$7:$B$106,"&lt;&gt;")&lt;&gt;1,COUNTIFS(Orcamento!$A$7:$A$306,C251,Orcamento!$B$7:$B$306,"&lt;&gt;")&lt;&gt;1),"Rever fonte ou artigo",IF(OR(G251&lt;&gt;"Confirmada",COUNT(E251:F251)&lt;&gt;2),"Cobertura por apurar",IF(COUNTIFS($B$7:$B$310,B251,$C$7:$C$310,C251)&gt;1,"Rever par fonte/artigo duplicado",IF(INDEX(Orcamento!$T$7:$T$306,MATCH(C251,Orcamento!$A$7:$A$306,0))&lt;&gt;"OK","Rever orçamento associado",IF(OR(E251&lt;0,F251&lt;0,F251&gt;E251,SUMIF($C$7:$C$310,C251,$E$7:$E$310)&gt;INDEX(Orcamento!$K$7:$K$306,MATCH(C251,Orcamento!$A$7:$A$306,0))-INDEX(Orcamento!$L$7:$L$306,MATCH(C251,Orcamento!$A$7:$A$306,0)),SUMIF($C$7:$C$310,C251,$F$7:$F$310)&gt;INDEX(Orcamento!$S$7:$S$306,MATCH(C251,Orcamento!$A$7:$A$306,0)),SUMIF($C$7:$C$310,C251,$E$7:$E$310)-SUMIF($C$7:$C$310,C251,$F$7:$F$310)&gt;INDEX(Orcamento!$K$7:$K$306,MATCH(C251,Orcamento!$A$7:$A$306,0))-INDEX(Orcamento!$L$7:$L$306,MATCH(C251,Orcamento!$A$7:$A$306,0))-INDEX(Orcamento!$S$7:$S$306,MATCH(C251,Orcamento!$A$7:$A$306,0))),"Rever sobreposição ou limites",IF(H251="","Falta fundamento","OK")))))))</f>
        <v/>
      </c>
    </row>
    <row r="252" spans="1:9" ht="34.950000000000003" customHeight="1">
      <c r="A252" s="8" t="s">
        <v>1242</v>
      </c>
      <c r="B252" s="7"/>
      <c r="C252" s="7"/>
      <c r="D252" s="8" t="str">
        <f>IF(C252="","",IF(COUNTIF(Orcamento!$A$7:$A$106,C252)&lt;&gt;1,"Rever ID",IF(INDEX(Orcamento!$B$7:$B$106,MATCH(C252,Orcamento!$A$7:$A$106,0))="","Rever artigo sem intervenção",INDEX(Orcamento!$B$7:$B$106,MATCH(C252,Orcamento!$A$7:$A$106,0)))))</f>
        <v/>
      </c>
      <c r="E252" s="12"/>
      <c r="F252" s="12"/>
      <c r="G252" s="7"/>
      <c r="H252" s="7"/>
      <c r="I252" s="35" t="str">
        <f>IF(COUNTA(B252:C252,E252:H252)=0,"",IF(OR(COUNTIFS(Fontes!$A$7:$A$106,B252,Fontes!$B$7:$B$106,"&lt;&gt;")&lt;&gt;1,COUNTIFS(Orcamento!$A$7:$A$306,C252,Orcamento!$B$7:$B$306,"&lt;&gt;")&lt;&gt;1),"Rever fonte ou artigo",IF(OR(G252&lt;&gt;"Confirmada",COUNT(E252:F252)&lt;&gt;2),"Cobertura por apurar",IF(COUNTIFS($B$7:$B$310,B252,$C$7:$C$310,C252)&gt;1,"Rever par fonte/artigo duplicado",IF(INDEX(Orcamento!$T$7:$T$306,MATCH(C252,Orcamento!$A$7:$A$306,0))&lt;&gt;"OK","Rever orçamento associado",IF(OR(E252&lt;0,F252&lt;0,F252&gt;E252,SUMIF($C$7:$C$310,C252,$E$7:$E$310)&gt;INDEX(Orcamento!$K$7:$K$306,MATCH(C252,Orcamento!$A$7:$A$306,0))-INDEX(Orcamento!$L$7:$L$306,MATCH(C252,Orcamento!$A$7:$A$306,0)),SUMIF($C$7:$C$310,C252,$F$7:$F$310)&gt;INDEX(Orcamento!$S$7:$S$306,MATCH(C252,Orcamento!$A$7:$A$306,0)),SUMIF($C$7:$C$310,C252,$E$7:$E$310)-SUMIF($C$7:$C$310,C252,$F$7:$F$310)&gt;INDEX(Orcamento!$K$7:$K$306,MATCH(C252,Orcamento!$A$7:$A$306,0))-INDEX(Orcamento!$L$7:$L$306,MATCH(C252,Orcamento!$A$7:$A$306,0))-INDEX(Orcamento!$S$7:$S$306,MATCH(C252,Orcamento!$A$7:$A$306,0))),"Rever sobreposição ou limites",IF(H252="","Falta fundamento","OK")))))))</f>
        <v/>
      </c>
    </row>
    <row r="253" spans="1:9" ht="34.950000000000003" customHeight="1">
      <c r="A253" s="8" t="s">
        <v>1243</v>
      </c>
      <c r="B253" s="7"/>
      <c r="C253" s="7"/>
      <c r="D253" s="8" t="str">
        <f>IF(C253="","",IF(COUNTIF(Orcamento!$A$7:$A$106,C253)&lt;&gt;1,"Rever ID",IF(INDEX(Orcamento!$B$7:$B$106,MATCH(C253,Orcamento!$A$7:$A$106,0))="","Rever artigo sem intervenção",INDEX(Orcamento!$B$7:$B$106,MATCH(C253,Orcamento!$A$7:$A$106,0)))))</f>
        <v/>
      </c>
      <c r="E253" s="12"/>
      <c r="F253" s="12"/>
      <c r="G253" s="7"/>
      <c r="H253" s="7"/>
      <c r="I253" s="35" t="str">
        <f>IF(COUNTA(B253:C253,E253:H253)=0,"",IF(OR(COUNTIFS(Fontes!$A$7:$A$106,B253,Fontes!$B$7:$B$106,"&lt;&gt;")&lt;&gt;1,COUNTIFS(Orcamento!$A$7:$A$306,C253,Orcamento!$B$7:$B$306,"&lt;&gt;")&lt;&gt;1),"Rever fonte ou artigo",IF(OR(G253&lt;&gt;"Confirmada",COUNT(E253:F253)&lt;&gt;2),"Cobertura por apurar",IF(COUNTIFS($B$7:$B$310,B253,$C$7:$C$310,C253)&gt;1,"Rever par fonte/artigo duplicado",IF(INDEX(Orcamento!$T$7:$T$306,MATCH(C253,Orcamento!$A$7:$A$306,0))&lt;&gt;"OK","Rever orçamento associado",IF(OR(E253&lt;0,F253&lt;0,F253&gt;E253,SUMIF($C$7:$C$310,C253,$E$7:$E$310)&gt;INDEX(Orcamento!$K$7:$K$306,MATCH(C253,Orcamento!$A$7:$A$306,0))-INDEX(Orcamento!$L$7:$L$306,MATCH(C253,Orcamento!$A$7:$A$306,0)),SUMIF($C$7:$C$310,C253,$F$7:$F$310)&gt;INDEX(Orcamento!$S$7:$S$306,MATCH(C253,Orcamento!$A$7:$A$306,0)),SUMIF($C$7:$C$310,C253,$E$7:$E$310)-SUMIF($C$7:$C$310,C253,$F$7:$F$310)&gt;INDEX(Orcamento!$K$7:$K$306,MATCH(C253,Orcamento!$A$7:$A$306,0))-INDEX(Orcamento!$L$7:$L$306,MATCH(C253,Orcamento!$A$7:$A$306,0))-INDEX(Orcamento!$S$7:$S$306,MATCH(C253,Orcamento!$A$7:$A$306,0))),"Rever sobreposição ou limites",IF(H253="","Falta fundamento","OK")))))))</f>
        <v/>
      </c>
    </row>
    <row r="254" spans="1:9" ht="34.950000000000003" customHeight="1">
      <c r="A254" s="8" t="s">
        <v>1244</v>
      </c>
      <c r="B254" s="7"/>
      <c r="C254" s="7"/>
      <c r="D254" s="8" t="str">
        <f>IF(C254="","",IF(COUNTIF(Orcamento!$A$7:$A$106,C254)&lt;&gt;1,"Rever ID",IF(INDEX(Orcamento!$B$7:$B$106,MATCH(C254,Orcamento!$A$7:$A$106,0))="","Rever artigo sem intervenção",INDEX(Orcamento!$B$7:$B$106,MATCH(C254,Orcamento!$A$7:$A$106,0)))))</f>
        <v/>
      </c>
      <c r="E254" s="12"/>
      <c r="F254" s="12"/>
      <c r="G254" s="7"/>
      <c r="H254" s="7"/>
      <c r="I254" s="35" t="str">
        <f>IF(COUNTA(B254:C254,E254:H254)=0,"",IF(OR(COUNTIFS(Fontes!$A$7:$A$106,B254,Fontes!$B$7:$B$106,"&lt;&gt;")&lt;&gt;1,COUNTIFS(Orcamento!$A$7:$A$306,C254,Orcamento!$B$7:$B$306,"&lt;&gt;")&lt;&gt;1),"Rever fonte ou artigo",IF(OR(G254&lt;&gt;"Confirmada",COUNT(E254:F254)&lt;&gt;2),"Cobertura por apurar",IF(COUNTIFS($B$7:$B$310,B254,$C$7:$C$310,C254)&gt;1,"Rever par fonte/artigo duplicado",IF(INDEX(Orcamento!$T$7:$T$306,MATCH(C254,Orcamento!$A$7:$A$306,0))&lt;&gt;"OK","Rever orçamento associado",IF(OR(E254&lt;0,F254&lt;0,F254&gt;E254,SUMIF($C$7:$C$310,C254,$E$7:$E$310)&gt;INDEX(Orcamento!$K$7:$K$306,MATCH(C254,Orcamento!$A$7:$A$306,0))-INDEX(Orcamento!$L$7:$L$306,MATCH(C254,Orcamento!$A$7:$A$306,0)),SUMIF($C$7:$C$310,C254,$F$7:$F$310)&gt;INDEX(Orcamento!$S$7:$S$306,MATCH(C254,Orcamento!$A$7:$A$306,0)),SUMIF($C$7:$C$310,C254,$E$7:$E$310)-SUMIF($C$7:$C$310,C254,$F$7:$F$310)&gt;INDEX(Orcamento!$K$7:$K$306,MATCH(C254,Orcamento!$A$7:$A$306,0))-INDEX(Orcamento!$L$7:$L$306,MATCH(C254,Orcamento!$A$7:$A$306,0))-INDEX(Orcamento!$S$7:$S$306,MATCH(C254,Orcamento!$A$7:$A$306,0))),"Rever sobreposição ou limites",IF(H254="","Falta fundamento","OK")))))))</f>
        <v/>
      </c>
    </row>
    <row r="255" spans="1:9" ht="34.950000000000003" customHeight="1">
      <c r="A255" s="8" t="s">
        <v>1245</v>
      </c>
      <c r="B255" s="7"/>
      <c r="C255" s="7"/>
      <c r="D255" s="8" t="str">
        <f>IF(C255="","",IF(COUNTIF(Orcamento!$A$7:$A$106,C255)&lt;&gt;1,"Rever ID",IF(INDEX(Orcamento!$B$7:$B$106,MATCH(C255,Orcamento!$A$7:$A$106,0))="","Rever artigo sem intervenção",INDEX(Orcamento!$B$7:$B$106,MATCH(C255,Orcamento!$A$7:$A$106,0)))))</f>
        <v/>
      </c>
      <c r="E255" s="12"/>
      <c r="F255" s="12"/>
      <c r="G255" s="7"/>
      <c r="H255" s="7"/>
      <c r="I255" s="35" t="str">
        <f>IF(COUNTA(B255:C255,E255:H255)=0,"",IF(OR(COUNTIFS(Fontes!$A$7:$A$106,B255,Fontes!$B$7:$B$106,"&lt;&gt;")&lt;&gt;1,COUNTIFS(Orcamento!$A$7:$A$306,C255,Orcamento!$B$7:$B$306,"&lt;&gt;")&lt;&gt;1),"Rever fonte ou artigo",IF(OR(G255&lt;&gt;"Confirmada",COUNT(E255:F255)&lt;&gt;2),"Cobertura por apurar",IF(COUNTIFS($B$7:$B$310,B255,$C$7:$C$310,C255)&gt;1,"Rever par fonte/artigo duplicado",IF(INDEX(Orcamento!$T$7:$T$306,MATCH(C255,Orcamento!$A$7:$A$306,0))&lt;&gt;"OK","Rever orçamento associado",IF(OR(E255&lt;0,F255&lt;0,F255&gt;E255,SUMIF($C$7:$C$310,C255,$E$7:$E$310)&gt;INDEX(Orcamento!$K$7:$K$306,MATCH(C255,Orcamento!$A$7:$A$306,0))-INDEX(Orcamento!$L$7:$L$306,MATCH(C255,Orcamento!$A$7:$A$306,0)),SUMIF($C$7:$C$310,C255,$F$7:$F$310)&gt;INDEX(Orcamento!$S$7:$S$306,MATCH(C255,Orcamento!$A$7:$A$306,0)),SUMIF($C$7:$C$310,C255,$E$7:$E$310)-SUMIF($C$7:$C$310,C255,$F$7:$F$310)&gt;INDEX(Orcamento!$K$7:$K$306,MATCH(C255,Orcamento!$A$7:$A$306,0))-INDEX(Orcamento!$L$7:$L$306,MATCH(C255,Orcamento!$A$7:$A$306,0))-INDEX(Orcamento!$S$7:$S$306,MATCH(C255,Orcamento!$A$7:$A$306,0))),"Rever sobreposição ou limites",IF(H255="","Falta fundamento","OK")))))))</f>
        <v/>
      </c>
    </row>
    <row r="256" spans="1:9" ht="34.950000000000003" customHeight="1">
      <c r="A256" s="8" t="s">
        <v>1246</v>
      </c>
      <c r="B256" s="7"/>
      <c r="C256" s="7"/>
      <c r="D256" s="8" t="str">
        <f>IF(C256="","",IF(COUNTIF(Orcamento!$A$7:$A$106,C256)&lt;&gt;1,"Rever ID",IF(INDEX(Orcamento!$B$7:$B$106,MATCH(C256,Orcamento!$A$7:$A$106,0))="","Rever artigo sem intervenção",INDEX(Orcamento!$B$7:$B$106,MATCH(C256,Orcamento!$A$7:$A$106,0)))))</f>
        <v/>
      </c>
      <c r="E256" s="12"/>
      <c r="F256" s="12"/>
      <c r="G256" s="7"/>
      <c r="H256" s="7"/>
      <c r="I256" s="35" t="str">
        <f>IF(COUNTA(B256:C256,E256:H256)=0,"",IF(OR(COUNTIFS(Fontes!$A$7:$A$106,B256,Fontes!$B$7:$B$106,"&lt;&gt;")&lt;&gt;1,COUNTIFS(Orcamento!$A$7:$A$306,C256,Orcamento!$B$7:$B$306,"&lt;&gt;")&lt;&gt;1),"Rever fonte ou artigo",IF(OR(G256&lt;&gt;"Confirmada",COUNT(E256:F256)&lt;&gt;2),"Cobertura por apurar",IF(COUNTIFS($B$7:$B$310,B256,$C$7:$C$310,C256)&gt;1,"Rever par fonte/artigo duplicado",IF(INDEX(Orcamento!$T$7:$T$306,MATCH(C256,Orcamento!$A$7:$A$306,0))&lt;&gt;"OK","Rever orçamento associado",IF(OR(E256&lt;0,F256&lt;0,F256&gt;E256,SUMIF($C$7:$C$310,C256,$E$7:$E$310)&gt;INDEX(Orcamento!$K$7:$K$306,MATCH(C256,Orcamento!$A$7:$A$306,0))-INDEX(Orcamento!$L$7:$L$306,MATCH(C256,Orcamento!$A$7:$A$306,0)),SUMIF($C$7:$C$310,C256,$F$7:$F$310)&gt;INDEX(Orcamento!$S$7:$S$306,MATCH(C256,Orcamento!$A$7:$A$306,0)),SUMIF($C$7:$C$310,C256,$E$7:$E$310)-SUMIF($C$7:$C$310,C256,$F$7:$F$310)&gt;INDEX(Orcamento!$K$7:$K$306,MATCH(C256,Orcamento!$A$7:$A$306,0))-INDEX(Orcamento!$L$7:$L$306,MATCH(C256,Orcamento!$A$7:$A$306,0))-INDEX(Orcamento!$S$7:$S$306,MATCH(C256,Orcamento!$A$7:$A$306,0))),"Rever sobreposição ou limites",IF(H256="","Falta fundamento","OK")))))))</f>
        <v/>
      </c>
    </row>
    <row r="257" spans="1:9" ht="34.950000000000003" customHeight="1">
      <c r="A257" s="8" t="s">
        <v>1247</v>
      </c>
      <c r="B257" s="7"/>
      <c r="C257" s="7"/>
      <c r="D257" s="8" t="str">
        <f>IF(C257="","",IF(COUNTIF(Orcamento!$A$7:$A$106,C257)&lt;&gt;1,"Rever ID",IF(INDEX(Orcamento!$B$7:$B$106,MATCH(C257,Orcamento!$A$7:$A$106,0))="","Rever artigo sem intervenção",INDEX(Orcamento!$B$7:$B$106,MATCH(C257,Orcamento!$A$7:$A$106,0)))))</f>
        <v/>
      </c>
      <c r="E257" s="12"/>
      <c r="F257" s="12"/>
      <c r="G257" s="7"/>
      <c r="H257" s="7"/>
      <c r="I257" s="35" t="str">
        <f>IF(COUNTA(B257:C257,E257:H257)=0,"",IF(OR(COUNTIFS(Fontes!$A$7:$A$106,B257,Fontes!$B$7:$B$106,"&lt;&gt;")&lt;&gt;1,COUNTIFS(Orcamento!$A$7:$A$306,C257,Orcamento!$B$7:$B$306,"&lt;&gt;")&lt;&gt;1),"Rever fonte ou artigo",IF(OR(G257&lt;&gt;"Confirmada",COUNT(E257:F257)&lt;&gt;2),"Cobertura por apurar",IF(COUNTIFS($B$7:$B$310,B257,$C$7:$C$310,C257)&gt;1,"Rever par fonte/artigo duplicado",IF(INDEX(Orcamento!$T$7:$T$306,MATCH(C257,Orcamento!$A$7:$A$306,0))&lt;&gt;"OK","Rever orçamento associado",IF(OR(E257&lt;0,F257&lt;0,F257&gt;E257,SUMIF($C$7:$C$310,C257,$E$7:$E$310)&gt;INDEX(Orcamento!$K$7:$K$306,MATCH(C257,Orcamento!$A$7:$A$306,0))-INDEX(Orcamento!$L$7:$L$306,MATCH(C257,Orcamento!$A$7:$A$306,0)),SUMIF($C$7:$C$310,C257,$F$7:$F$310)&gt;INDEX(Orcamento!$S$7:$S$306,MATCH(C257,Orcamento!$A$7:$A$306,0)),SUMIF($C$7:$C$310,C257,$E$7:$E$310)-SUMIF($C$7:$C$310,C257,$F$7:$F$310)&gt;INDEX(Orcamento!$K$7:$K$306,MATCH(C257,Orcamento!$A$7:$A$306,0))-INDEX(Orcamento!$L$7:$L$306,MATCH(C257,Orcamento!$A$7:$A$306,0))-INDEX(Orcamento!$S$7:$S$306,MATCH(C257,Orcamento!$A$7:$A$306,0))),"Rever sobreposição ou limites",IF(H257="","Falta fundamento","OK")))))))</f>
        <v/>
      </c>
    </row>
    <row r="258" spans="1:9" ht="34.950000000000003" customHeight="1">
      <c r="A258" s="8" t="s">
        <v>1248</v>
      </c>
      <c r="B258" s="7"/>
      <c r="C258" s="7"/>
      <c r="D258" s="8" t="str">
        <f>IF(C258="","",IF(COUNTIF(Orcamento!$A$7:$A$106,C258)&lt;&gt;1,"Rever ID",IF(INDEX(Orcamento!$B$7:$B$106,MATCH(C258,Orcamento!$A$7:$A$106,0))="","Rever artigo sem intervenção",INDEX(Orcamento!$B$7:$B$106,MATCH(C258,Orcamento!$A$7:$A$106,0)))))</f>
        <v/>
      </c>
      <c r="E258" s="12"/>
      <c r="F258" s="12"/>
      <c r="G258" s="7"/>
      <c r="H258" s="7"/>
      <c r="I258" s="35" t="str">
        <f>IF(COUNTA(B258:C258,E258:H258)=0,"",IF(OR(COUNTIFS(Fontes!$A$7:$A$106,B258,Fontes!$B$7:$B$106,"&lt;&gt;")&lt;&gt;1,COUNTIFS(Orcamento!$A$7:$A$306,C258,Orcamento!$B$7:$B$306,"&lt;&gt;")&lt;&gt;1),"Rever fonte ou artigo",IF(OR(G258&lt;&gt;"Confirmada",COUNT(E258:F258)&lt;&gt;2),"Cobertura por apurar",IF(COUNTIFS($B$7:$B$310,B258,$C$7:$C$310,C258)&gt;1,"Rever par fonte/artigo duplicado",IF(INDEX(Orcamento!$T$7:$T$306,MATCH(C258,Orcamento!$A$7:$A$306,0))&lt;&gt;"OK","Rever orçamento associado",IF(OR(E258&lt;0,F258&lt;0,F258&gt;E258,SUMIF($C$7:$C$310,C258,$E$7:$E$310)&gt;INDEX(Orcamento!$K$7:$K$306,MATCH(C258,Orcamento!$A$7:$A$306,0))-INDEX(Orcamento!$L$7:$L$306,MATCH(C258,Orcamento!$A$7:$A$306,0)),SUMIF($C$7:$C$310,C258,$F$7:$F$310)&gt;INDEX(Orcamento!$S$7:$S$306,MATCH(C258,Orcamento!$A$7:$A$306,0)),SUMIF($C$7:$C$310,C258,$E$7:$E$310)-SUMIF($C$7:$C$310,C258,$F$7:$F$310)&gt;INDEX(Orcamento!$K$7:$K$306,MATCH(C258,Orcamento!$A$7:$A$306,0))-INDEX(Orcamento!$L$7:$L$306,MATCH(C258,Orcamento!$A$7:$A$306,0))-INDEX(Orcamento!$S$7:$S$306,MATCH(C258,Orcamento!$A$7:$A$306,0))),"Rever sobreposição ou limites",IF(H258="","Falta fundamento","OK")))))))</f>
        <v/>
      </c>
    </row>
    <row r="259" spans="1:9" ht="34.950000000000003" customHeight="1">
      <c r="A259" s="8" t="s">
        <v>1249</v>
      </c>
      <c r="B259" s="7"/>
      <c r="C259" s="7"/>
      <c r="D259" s="8" t="str">
        <f>IF(C259="","",IF(COUNTIF(Orcamento!$A$7:$A$106,C259)&lt;&gt;1,"Rever ID",IF(INDEX(Orcamento!$B$7:$B$106,MATCH(C259,Orcamento!$A$7:$A$106,0))="","Rever artigo sem intervenção",INDEX(Orcamento!$B$7:$B$106,MATCH(C259,Orcamento!$A$7:$A$106,0)))))</f>
        <v/>
      </c>
      <c r="E259" s="12"/>
      <c r="F259" s="12"/>
      <c r="G259" s="7"/>
      <c r="H259" s="7"/>
      <c r="I259" s="35" t="str">
        <f>IF(COUNTA(B259:C259,E259:H259)=0,"",IF(OR(COUNTIFS(Fontes!$A$7:$A$106,B259,Fontes!$B$7:$B$106,"&lt;&gt;")&lt;&gt;1,COUNTIFS(Orcamento!$A$7:$A$306,C259,Orcamento!$B$7:$B$306,"&lt;&gt;")&lt;&gt;1),"Rever fonte ou artigo",IF(OR(G259&lt;&gt;"Confirmada",COUNT(E259:F259)&lt;&gt;2),"Cobertura por apurar",IF(COUNTIFS($B$7:$B$310,B259,$C$7:$C$310,C259)&gt;1,"Rever par fonte/artigo duplicado",IF(INDEX(Orcamento!$T$7:$T$306,MATCH(C259,Orcamento!$A$7:$A$306,0))&lt;&gt;"OK","Rever orçamento associado",IF(OR(E259&lt;0,F259&lt;0,F259&gt;E259,SUMIF($C$7:$C$310,C259,$E$7:$E$310)&gt;INDEX(Orcamento!$K$7:$K$306,MATCH(C259,Orcamento!$A$7:$A$306,0))-INDEX(Orcamento!$L$7:$L$306,MATCH(C259,Orcamento!$A$7:$A$306,0)),SUMIF($C$7:$C$310,C259,$F$7:$F$310)&gt;INDEX(Orcamento!$S$7:$S$306,MATCH(C259,Orcamento!$A$7:$A$306,0)),SUMIF($C$7:$C$310,C259,$E$7:$E$310)-SUMIF($C$7:$C$310,C259,$F$7:$F$310)&gt;INDEX(Orcamento!$K$7:$K$306,MATCH(C259,Orcamento!$A$7:$A$306,0))-INDEX(Orcamento!$L$7:$L$306,MATCH(C259,Orcamento!$A$7:$A$306,0))-INDEX(Orcamento!$S$7:$S$306,MATCH(C259,Orcamento!$A$7:$A$306,0))),"Rever sobreposição ou limites",IF(H259="","Falta fundamento","OK")))))))</f>
        <v/>
      </c>
    </row>
    <row r="260" spans="1:9" ht="34.950000000000003" customHeight="1">
      <c r="A260" s="8" t="s">
        <v>1250</v>
      </c>
      <c r="B260" s="7"/>
      <c r="C260" s="7"/>
      <c r="D260" s="8" t="str">
        <f>IF(C260="","",IF(COUNTIF(Orcamento!$A$7:$A$106,C260)&lt;&gt;1,"Rever ID",IF(INDEX(Orcamento!$B$7:$B$106,MATCH(C260,Orcamento!$A$7:$A$106,0))="","Rever artigo sem intervenção",INDEX(Orcamento!$B$7:$B$106,MATCH(C260,Orcamento!$A$7:$A$106,0)))))</f>
        <v/>
      </c>
      <c r="E260" s="12"/>
      <c r="F260" s="12"/>
      <c r="G260" s="7"/>
      <c r="H260" s="7"/>
      <c r="I260" s="35" t="str">
        <f>IF(COUNTA(B260:C260,E260:H260)=0,"",IF(OR(COUNTIFS(Fontes!$A$7:$A$106,B260,Fontes!$B$7:$B$106,"&lt;&gt;")&lt;&gt;1,COUNTIFS(Orcamento!$A$7:$A$306,C260,Orcamento!$B$7:$B$306,"&lt;&gt;")&lt;&gt;1),"Rever fonte ou artigo",IF(OR(G260&lt;&gt;"Confirmada",COUNT(E260:F260)&lt;&gt;2),"Cobertura por apurar",IF(COUNTIFS($B$7:$B$310,B260,$C$7:$C$310,C260)&gt;1,"Rever par fonte/artigo duplicado",IF(INDEX(Orcamento!$T$7:$T$306,MATCH(C260,Orcamento!$A$7:$A$306,0))&lt;&gt;"OK","Rever orçamento associado",IF(OR(E260&lt;0,F260&lt;0,F260&gt;E260,SUMIF($C$7:$C$310,C260,$E$7:$E$310)&gt;INDEX(Orcamento!$K$7:$K$306,MATCH(C260,Orcamento!$A$7:$A$306,0))-INDEX(Orcamento!$L$7:$L$306,MATCH(C260,Orcamento!$A$7:$A$306,0)),SUMIF($C$7:$C$310,C260,$F$7:$F$310)&gt;INDEX(Orcamento!$S$7:$S$306,MATCH(C260,Orcamento!$A$7:$A$306,0)),SUMIF($C$7:$C$310,C260,$E$7:$E$310)-SUMIF($C$7:$C$310,C260,$F$7:$F$310)&gt;INDEX(Orcamento!$K$7:$K$306,MATCH(C260,Orcamento!$A$7:$A$306,0))-INDEX(Orcamento!$L$7:$L$306,MATCH(C260,Orcamento!$A$7:$A$306,0))-INDEX(Orcamento!$S$7:$S$306,MATCH(C260,Orcamento!$A$7:$A$306,0))),"Rever sobreposição ou limites",IF(H260="","Falta fundamento","OK")))))))</f>
        <v/>
      </c>
    </row>
    <row r="261" spans="1:9" ht="34.950000000000003" customHeight="1">
      <c r="A261" s="8" t="s">
        <v>1251</v>
      </c>
      <c r="B261" s="7"/>
      <c r="C261" s="7"/>
      <c r="D261" s="8" t="str">
        <f>IF(C261="","",IF(COUNTIF(Orcamento!$A$7:$A$106,C261)&lt;&gt;1,"Rever ID",IF(INDEX(Orcamento!$B$7:$B$106,MATCH(C261,Orcamento!$A$7:$A$106,0))="","Rever artigo sem intervenção",INDEX(Orcamento!$B$7:$B$106,MATCH(C261,Orcamento!$A$7:$A$106,0)))))</f>
        <v/>
      </c>
      <c r="E261" s="12"/>
      <c r="F261" s="12"/>
      <c r="G261" s="7"/>
      <c r="H261" s="7"/>
      <c r="I261" s="35" t="str">
        <f>IF(COUNTA(B261:C261,E261:H261)=0,"",IF(OR(COUNTIFS(Fontes!$A$7:$A$106,B261,Fontes!$B$7:$B$106,"&lt;&gt;")&lt;&gt;1,COUNTIFS(Orcamento!$A$7:$A$306,C261,Orcamento!$B$7:$B$306,"&lt;&gt;")&lt;&gt;1),"Rever fonte ou artigo",IF(OR(G261&lt;&gt;"Confirmada",COUNT(E261:F261)&lt;&gt;2),"Cobertura por apurar",IF(COUNTIFS($B$7:$B$310,B261,$C$7:$C$310,C261)&gt;1,"Rever par fonte/artigo duplicado",IF(INDEX(Orcamento!$T$7:$T$306,MATCH(C261,Orcamento!$A$7:$A$306,0))&lt;&gt;"OK","Rever orçamento associado",IF(OR(E261&lt;0,F261&lt;0,F261&gt;E261,SUMIF($C$7:$C$310,C261,$E$7:$E$310)&gt;INDEX(Orcamento!$K$7:$K$306,MATCH(C261,Orcamento!$A$7:$A$306,0))-INDEX(Orcamento!$L$7:$L$306,MATCH(C261,Orcamento!$A$7:$A$306,0)),SUMIF($C$7:$C$310,C261,$F$7:$F$310)&gt;INDEX(Orcamento!$S$7:$S$306,MATCH(C261,Orcamento!$A$7:$A$306,0)),SUMIF($C$7:$C$310,C261,$E$7:$E$310)-SUMIF($C$7:$C$310,C261,$F$7:$F$310)&gt;INDEX(Orcamento!$K$7:$K$306,MATCH(C261,Orcamento!$A$7:$A$306,0))-INDEX(Orcamento!$L$7:$L$306,MATCH(C261,Orcamento!$A$7:$A$306,0))-INDEX(Orcamento!$S$7:$S$306,MATCH(C261,Orcamento!$A$7:$A$306,0))),"Rever sobreposição ou limites",IF(H261="","Falta fundamento","OK")))))))</f>
        <v/>
      </c>
    </row>
    <row r="262" spans="1:9" ht="34.950000000000003" customHeight="1">
      <c r="A262" s="8" t="s">
        <v>1252</v>
      </c>
      <c r="B262" s="7"/>
      <c r="C262" s="7"/>
      <c r="D262" s="8" t="str">
        <f>IF(C262="","",IF(COUNTIF(Orcamento!$A$7:$A$106,C262)&lt;&gt;1,"Rever ID",IF(INDEX(Orcamento!$B$7:$B$106,MATCH(C262,Orcamento!$A$7:$A$106,0))="","Rever artigo sem intervenção",INDEX(Orcamento!$B$7:$B$106,MATCH(C262,Orcamento!$A$7:$A$106,0)))))</f>
        <v/>
      </c>
      <c r="E262" s="12"/>
      <c r="F262" s="12"/>
      <c r="G262" s="7"/>
      <c r="H262" s="7"/>
      <c r="I262" s="35" t="str">
        <f>IF(COUNTA(B262:C262,E262:H262)=0,"",IF(OR(COUNTIFS(Fontes!$A$7:$A$106,B262,Fontes!$B$7:$B$106,"&lt;&gt;")&lt;&gt;1,COUNTIFS(Orcamento!$A$7:$A$306,C262,Orcamento!$B$7:$B$306,"&lt;&gt;")&lt;&gt;1),"Rever fonte ou artigo",IF(OR(G262&lt;&gt;"Confirmada",COUNT(E262:F262)&lt;&gt;2),"Cobertura por apurar",IF(COUNTIFS($B$7:$B$310,B262,$C$7:$C$310,C262)&gt;1,"Rever par fonte/artigo duplicado",IF(INDEX(Orcamento!$T$7:$T$306,MATCH(C262,Orcamento!$A$7:$A$306,0))&lt;&gt;"OK","Rever orçamento associado",IF(OR(E262&lt;0,F262&lt;0,F262&gt;E262,SUMIF($C$7:$C$310,C262,$E$7:$E$310)&gt;INDEX(Orcamento!$K$7:$K$306,MATCH(C262,Orcamento!$A$7:$A$306,0))-INDEX(Orcamento!$L$7:$L$306,MATCH(C262,Orcamento!$A$7:$A$306,0)),SUMIF($C$7:$C$310,C262,$F$7:$F$310)&gt;INDEX(Orcamento!$S$7:$S$306,MATCH(C262,Orcamento!$A$7:$A$306,0)),SUMIF($C$7:$C$310,C262,$E$7:$E$310)-SUMIF($C$7:$C$310,C262,$F$7:$F$310)&gt;INDEX(Orcamento!$K$7:$K$306,MATCH(C262,Orcamento!$A$7:$A$306,0))-INDEX(Orcamento!$L$7:$L$306,MATCH(C262,Orcamento!$A$7:$A$306,0))-INDEX(Orcamento!$S$7:$S$306,MATCH(C262,Orcamento!$A$7:$A$306,0))),"Rever sobreposição ou limites",IF(H262="","Falta fundamento","OK")))))))</f>
        <v/>
      </c>
    </row>
    <row r="263" spans="1:9" ht="34.950000000000003" customHeight="1">
      <c r="A263" s="8" t="s">
        <v>1253</v>
      </c>
      <c r="B263" s="7"/>
      <c r="C263" s="7"/>
      <c r="D263" s="8" t="str">
        <f>IF(C263="","",IF(COUNTIF(Orcamento!$A$7:$A$106,C263)&lt;&gt;1,"Rever ID",IF(INDEX(Orcamento!$B$7:$B$106,MATCH(C263,Orcamento!$A$7:$A$106,0))="","Rever artigo sem intervenção",INDEX(Orcamento!$B$7:$B$106,MATCH(C263,Orcamento!$A$7:$A$106,0)))))</f>
        <v/>
      </c>
      <c r="E263" s="12"/>
      <c r="F263" s="12"/>
      <c r="G263" s="7"/>
      <c r="H263" s="7"/>
      <c r="I263" s="35" t="str">
        <f>IF(COUNTA(B263:C263,E263:H263)=0,"",IF(OR(COUNTIFS(Fontes!$A$7:$A$106,B263,Fontes!$B$7:$B$106,"&lt;&gt;")&lt;&gt;1,COUNTIFS(Orcamento!$A$7:$A$306,C263,Orcamento!$B$7:$B$306,"&lt;&gt;")&lt;&gt;1),"Rever fonte ou artigo",IF(OR(G263&lt;&gt;"Confirmada",COUNT(E263:F263)&lt;&gt;2),"Cobertura por apurar",IF(COUNTIFS($B$7:$B$310,B263,$C$7:$C$310,C263)&gt;1,"Rever par fonte/artigo duplicado",IF(INDEX(Orcamento!$T$7:$T$306,MATCH(C263,Orcamento!$A$7:$A$306,0))&lt;&gt;"OK","Rever orçamento associado",IF(OR(E263&lt;0,F263&lt;0,F263&gt;E263,SUMIF($C$7:$C$310,C263,$E$7:$E$310)&gt;INDEX(Orcamento!$K$7:$K$306,MATCH(C263,Orcamento!$A$7:$A$306,0))-INDEX(Orcamento!$L$7:$L$306,MATCH(C263,Orcamento!$A$7:$A$306,0)),SUMIF($C$7:$C$310,C263,$F$7:$F$310)&gt;INDEX(Orcamento!$S$7:$S$306,MATCH(C263,Orcamento!$A$7:$A$306,0)),SUMIF($C$7:$C$310,C263,$E$7:$E$310)-SUMIF($C$7:$C$310,C263,$F$7:$F$310)&gt;INDEX(Orcamento!$K$7:$K$306,MATCH(C263,Orcamento!$A$7:$A$306,0))-INDEX(Orcamento!$L$7:$L$306,MATCH(C263,Orcamento!$A$7:$A$306,0))-INDEX(Orcamento!$S$7:$S$306,MATCH(C263,Orcamento!$A$7:$A$306,0))),"Rever sobreposição ou limites",IF(H263="","Falta fundamento","OK")))))))</f>
        <v/>
      </c>
    </row>
    <row r="264" spans="1:9" ht="34.950000000000003" customHeight="1">
      <c r="A264" s="8" t="s">
        <v>1254</v>
      </c>
      <c r="B264" s="7"/>
      <c r="C264" s="7"/>
      <c r="D264" s="8" t="str">
        <f>IF(C264="","",IF(COUNTIF(Orcamento!$A$7:$A$106,C264)&lt;&gt;1,"Rever ID",IF(INDEX(Orcamento!$B$7:$B$106,MATCH(C264,Orcamento!$A$7:$A$106,0))="","Rever artigo sem intervenção",INDEX(Orcamento!$B$7:$B$106,MATCH(C264,Orcamento!$A$7:$A$106,0)))))</f>
        <v/>
      </c>
      <c r="E264" s="12"/>
      <c r="F264" s="12"/>
      <c r="G264" s="7"/>
      <c r="H264" s="7"/>
      <c r="I264" s="35" t="str">
        <f>IF(COUNTA(B264:C264,E264:H264)=0,"",IF(OR(COUNTIFS(Fontes!$A$7:$A$106,B264,Fontes!$B$7:$B$106,"&lt;&gt;")&lt;&gt;1,COUNTIFS(Orcamento!$A$7:$A$306,C264,Orcamento!$B$7:$B$306,"&lt;&gt;")&lt;&gt;1),"Rever fonte ou artigo",IF(OR(G264&lt;&gt;"Confirmada",COUNT(E264:F264)&lt;&gt;2),"Cobertura por apurar",IF(COUNTIFS($B$7:$B$310,B264,$C$7:$C$310,C264)&gt;1,"Rever par fonte/artigo duplicado",IF(INDEX(Orcamento!$T$7:$T$306,MATCH(C264,Orcamento!$A$7:$A$306,0))&lt;&gt;"OK","Rever orçamento associado",IF(OR(E264&lt;0,F264&lt;0,F264&gt;E264,SUMIF($C$7:$C$310,C264,$E$7:$E$310)&gt;INDEX(Orcamento!$K$7:$K$306,MATCH(C264,Orcamento!$A$7:$A$306,0))-INDEX(Orcamento!$L$7:$L$306,MATCH(C264,Orcamento!$A$7:$A$306,0)),SUMIF($C$7:$C$310,C264,$F$7:$F$310)&gt;INDEX(Orcamento!$S$7:$S$306,MATCH(C264,Orcamento!$A$7:$A$306,0)),SUMIF($C$7:$C$310,C264,$E$7:$E$310)-SUMIF($C$7:$C$310,C264,$F$7:$F$310)&gt;INDEX(Orcamento!$K$7:$K$306,MATCH(C264,Orcamento!$A$7:$A$306,0))-INDEX(Orcamento!$L$7:$L$306,MATCH(C264,Orcamento!$A$7:$A$306,0))-INDEX(Orcamento!$S$7:$S$306,MATCH(C264,Orcamento!$A$7:$A$306,0))),"Rever sobreposição ou limites",IF(H264="","Falta fundamento","OK")))))))</f>
        <v/>
      </c>
    </row>
    <row r="265" spans="1:9" ht="34.950000000000003" customHeight="1">
      <c r="A265" s="8" t="s">
        <v>1255</v>
      </c>
      <c r="B265" s="7"/>
      <c r="C265" s="7"/>
      <c r="D265" s="8" t="str">
        <f>IF(C265="","",IF(COUNTIF(Orcamento!$A$7:$A$106,C265)&lt;&gt;1,"Rever ID",IF(INDEX(Orcamento!$B$7:$B$106,MATCH(C265,Orcamento!$A$7:$A$106,0))="","Rever artigo sem intervenção",INDEX(Orcamento!$B$7:$B$106,MATCH(C265,Orcamento!$A$7:$A$106,0)))))</f>
        <v/>
      </c>
      <c r="E265" s="12"/>
      <c r="F265" s="12"/>
      <c r="G265" s="7"/>
      <c r="H265" s="7"/>
      <c r="I265" s="35" t="str">
        <f>IF(COUNTA(B265:C265,E265:H265)=0,"",IF(OR(COUNTIFS(Fontes!$A$7:$A$106,B265,Fontes!$B$7:$B$106,"&lt;&gt;")&lt;&gt;1,COUNTIFS(Orcamento!$A$7:$A$306,C265,Orcamento!$B$7:$B$306,"&lt;&gt;")&lt;&gt;1),"Rever fonte ou artigo",IF(OR(G265&lt;&gt;"Confirmada",COUNT(E265:F265)&lt;&gt;2),"Cobertura por apurar",IF(COUNTIFS($B$7:$B$310,B265,$C$7:$C$310,C265)&gt;1,"Rever par fonte/artigo duplicado",IF(INDEX(Orcamento!$T$7:$T$306,MATCH(C265,Orcamento!$A$7:$A$306,0))&lt;&gt;"OK","Rever orçamento associado",IF(OR(E265&lt;0,F265&lt;0,F265&gt;E265,SUMIF($C$7:$C$310,C265,$E$7:$E$310)&gt;INDEX(Orcamento!$K$7:$K$306,MATCH(C265,Orcamento!$A$7:$A$306,0))-INDEX(Orcamento!$L$7:$L$306,MATCH(C265,Orcamento!$A$7:$A$306,0)),SUMIF($C$7:$C$310,C265,$F$7:$F$310)&gt;INDEX(Orcamento!$S$7:$S$306,MATCH(C265,Orcamento!$A$7:$A$306,0)),SUMIF($C$7:$C$310,C265,$E$7:$E$310)-SUMIF($C$7:$C$310,C265,$F$7:$F$310)&gt;INDEX(Orcamento!$K$7:$K$306,MATCH(C265,Orcamento!$A$7:$A$306,0))-INDEX(Orcamento!$L$7:$L$306,MATCH(C265,Orcamento!$A$7:$A$306,0))-INDEX(Orcamento!$S$7:$S$306,MATCH(C265,Orcamento!$A$7:$A$306,0))),"Rever sobreposição ou limites",IF(H265="","Falta fundamento","OK")))))))</f>
        <v/>
      </c>
    </row>
    <row r="266" spans="1:9" ht="34.950000000000003" customHeight="1">
      <c r="A266" s="8" t="s">
        <v>1256</v>
      </c>
      <c r="B266" s="7"/>
      <c r="C266" s="7"/>
      <c r="D266" s="8" t="str">
        <f>IF(C266="","",IF(COUNTIF(Orcamento!$A$7:$A$106,C266)&lt;&gt;1,"Rever ID",IF(INDEX(Orcamento!$B$7:$B$106,MATCH(C266,Orcamento!$A$7:$A$106,0))="","Rever artigo sem intervenção",INDEX(Orcamento!$B$7:$B$106,MATCH(C266,Orcamento!$A$7:$A$106,0)))))</f>
        <v/>
      </c>
      <c r="E266" s="12"/>
      <c r="F266" s="12"/>
      <c r="G266" s="7"/>
      <c r="H266" s="7"/>
      <c r="I266" s="35" t="str">
        <f>IF(COUNTA(B266:C266,E266:H266)=0,"",IF(OR(COUNTIFS(Fontes!$A$7:$A$106,B266,Fontes!$B$7:$B$106,"&lt;&gt;")&lt;&gt;1,COUNTIFS(Orcamento!$A$7:$A$306,C266,Orcamento!$B$7:$B$306,"&lt;&gt;")&lt;&gt;1),"Rever fonte ou artigo",IF(OR(G266&lt;&gt;"Confirmada",COUNT(E266:F266)&lt;&gt;2),"Cobertura por apurar",IF(COUNTIFS($B$7:$B$310,B266,$C$7:$C$310,C266)&gt;1,"Rever par fonte/artigo duplicado",IF(INDEX(Orcamento!$T$7:$T$306,MATCH(C266,Orcamento!$A$7:$A$306,0))&lt;&gt;"OK","Rever orçamento associado",IF(OR(E266&lt;0,F266&lt;0,F266&gt;E266,SUMIF($C$7:$C$310,C266,$E$7:$E$310)&gt;INDEX(Orcamento!$K$7:$K$306,MATCH(C266,Orcamento!$A$7:$A$306,0))-INDEX(Orcamento!$L$7:$L$306,MATCH(C266,Orcamento!$A$7:$A$306,0)),SUMIF($C$7:$C$310,C266,$F$7:$F$310)&gt;INDEX(Orcamento!$S$7:$S$306,MATCH(C266,Orcamento!$A$7:$A$306,0)),SUMIF($C$7:$C$310,C266,$E$7:$E$310)-SUMIF($C$7:$C$310,C266,$F$7:$F$310)&gt;INDEX(Orcamento!$K$7:$K$306,MATCH(C266,Orcamento!$A$7:$A$306,0))-INDEX(Orcamento!$L$7:$L$306,MATCH(C266,Orcamento!$A$7:$A$306,0))-INDEX(Orcamento!$S$7:$S$306,MATCH(C266,Orcamento!$A$7:$A$306,0))),"Rever sobreposição ou limites",IF(H266="","Falta fundamento","OK")))))))</f>
        <v/>
      </c>
    </row>
    <row r="267" spans="1:9" ht="34.950000000000003" customHeight="1">
      <c r="A267" s="8" t="s">
        <v>1257</v>
      </c>
      <c r="B267" s="7"/>
      <c r="C267" s="7"/>
      <c r="D267" s="8" t="str">
        <f>IF(C267="","",IF(COUNTIF(Orcamento!$A$7:$A$106,C267)&lt;&gt;1,"Rever ID",IF(INDEX(Orcamento!$B$7:$B$106,MATCH(C267,Orcamento!$A$7:$A$106,0))="","Rever artigo sem intervenção",INDEX(Orcamento!$B$7:$B$106,MATCH(C267,Orcamento!$A$7:$A$106,0)))))</f>
        <v/>
      </c>
      <c r="E267" s="12"/>
      <c r="F267" s="12"/>
      <c r="G267" s="7"/>
      <c r="H267" s="7"/>
      <c r="I267" s="35" t="str">
        <f>IF(COUNTA(B267:C267,E267:H267)=0,"",IF(OR(COUNTIFS(Fontes!$A$7:$A$106,B267,Fontes!$B$7:$B$106,"&lt;&gt;")&lt;&gt;1,COUNTIFS(Orcamento!$A$7:$A$306,C267,Orcamento!$B$7:$B$306,"&lt;&gt;")&lt;&gt;1),"Rever fonte ou artigo",IF(OR(G267&lt;&gt;"Confirmada",COUNT(E267:F267)&lt;&gt;2),"Cobertura por apurar",IF(COUNTIFS($B$7:$B$310,B267,$C$7:$C$310,C267)&gt;1,"Rever par fonte/artigo duplicado",IF(INDEX(Orcamento!$T$7:$T$306,MATCH(C267,Orcamento!$A$7:$A$306,0))&lt;&gt;"OK","Rever orçamento associado",IF(OR(E267&lt;0,F267&lt;0,F267&gt;E267,SUMIF($C$7:$C$310,C267,$E$7:$E$310)&gt;INDEX(Orcamento!$K$7:$K$306,MATCH(C267,Orcamento!$A$7:$A$306,0))-INDEX(Orcamento!$L$7:$L$306,MATCH(C267,Orcamento!$A$7:$A$306,0)),SUMIF($C$7:$C$310,C267,$F$7:$F$310)&gt;INDEX(Orcamento!$S$7:$S$306,MATCH(C267,Orcamento!$A$7:$A$306,0)),SUMIF($C$7:$C$310,C267,$E$7:$E$310)-SUMIF($C$7:$C$310,C267,$F$7:$F$310)&gt;INDEX(Orcamento!$K$7:$K$306,MATCH(C267,Orcamento!$A$7:$A$306,0))-INDEX(Orcamento!$L$7:$L$306,MATCH(C267,Orcamento!$A$7:$A$306,0))-INDEX(Orcamento!$S$7:$S$306,MATCH(C267,Orcamento!$A$7:$A$306,0))),"Rever sobreposição ou limites",IF(H267="","Falta fundamento","OK")))))))</f>
        <v/>
      </c>
    </row>
    <row r="268" spans="1:9" ht="34.950000000000003" customHeight="1">
      <c r="A268" s="8" t="s">
        <v>1258</v>
      </c>
      <c r="B268" s="7"/>
      <c r="C268" s="7"/>
      <c r="D268" s="8" t="str">
        <f>IF(C268="","",IF(COUNTIF(Orcamento!$A$7:$A$106,C268)&lt;&gt;1,"Rever ID",IF(INDEX(Orcamento!$B$7:$B$106,MATCH(C268,Orcamento!$A$7:$A$106,0))="","Rever artigo sem intervenção",INDEX(Orcamento!$B$7:$B$106,MATCH(C268,Orcamento!$A$7:$A$106,0)))))</f>
        <v/>
      </c>
      <c r="E268" s="12"/>
      <c r="F268" s="12"/>
      <c r="G268" s="7"/>
      <c r="H268" s="7"/>
      <c r="I268" s="35" t="str">
        <f>IF(COUNTA(B268:C268,E268:H268)=0,"",IF(OR(COUNTIFS(Fontes!$A$7:$A$106,B268,Fontes!$B$7:$B$106,"&lt;&gt;")&lt;&gt;1,COUNTIFS(Orcamento!$A$7:$A$306,C268,Orcamento!$B$7:$B$306,"&lt;&gt;")&lt;&gt;1),"Rever fonte ou artigo",IF(OR(G268&lt;&gt;"Confirmada",COUNT(E268:F268)&lt;&gt;2),"Cobertura por apurar",IF(COUNTIFS($B$7:$B$310,B268,$C$7:$C$310,C268)&gt;1,"Rever par fonte/artigo duplicado",IF(INDEX(Orcamento!$T$7:$T$306,MATCH(C268,Orcamento!$A$7:$A$306,0))&lt;&gt;"OK","Rever orçamento associado",IF(OR(E268&lt;0,F268&lt;0,F268&gt;E268,SUMIF($C$7:$C$310,C268,$E$7:$E$310)&gt;INDEX(Orcamento!$K$7:$K$306,MATCH(C268,Orcamento!$A$7:$A$306,0))-INDEX(Orcamento!$L$7:$L$306,MATCH(C268,Orcamento!$A$7:$A$306,0)),SUMIF($C$7:$C$310,C268,$F$7:$F$310)&gt;INDEX(Orcamento!$S$7:$S$306,MATCH(C268,Orcamento!$A$7:$A$306,0)),SUMIF($C$7:$C$310,C268,$E$7:$E$310)-SUMIF($C$7:$C$310,C268,$F$7:$F$310)&gt;INDEX(Orcamento!$K$7:$K$306,MATCH(C268,Orcamento!$A$7:$A$306,0))-INDEX(Orcamento!$L$7:$L$306,MATCH(C268,Orcamento!$A$7:$A$306,0))-INDEX(Orcamento!$S$7:$S$306,MATCH(C268,Orcamento!$A$7:$A$306,0))),"Rever sobreposição ou limites",IF(H268="","Falta fundamento","OK")))))))</f>
        <v/>
      </c>
    </row>
    <row r="269" spans="1:9" ht="34.950000000000003" customHeight="1">
      <c r="A269" s="8" t="s">
        <v>1259</v>
      </c>
      <c r="B269" s="7"/>
      <c r="C269" s="7"/>
      <c r="D269" s="8" t="str">
        <f>IF(C269="","",IF(COUNTIF(Orcamento!$A$7:$A$106,C269)&lt;&gt;1,"Rever ID",IF(INDEX(Orcamento!$B$7:$B$106,MATCH(C269,Orcamento!$A$7:$A$106,0))="","Rever artigo sem intervenção",INDEX(Orcamento!$B$7:$B$106,MATCH(C269,Orcamento!$A$7:$A$106,0)))))</f>
        <v/>
      </c>
      <c r="E269" s="12"/>
      <c r="F269" s="12"/>
      <c r="G269" s="7"/>
      <c r="H269" s="7"/>
      <c r="I269" s="35" t="str">
        <f>IF(COUNTA(B269:C269,E269:H269)=0,"",IF(OR(COUNTIFS(Fontes!$A$7:$A$106,B269,Fontes!$B$7:$B$106,"&lt;&gt;")&lt;&gt;1,COUNTIFS(Orcamento!$A$7:$A$306,C269,Orcamento!$B$7:$B$306,"&lt;&gt;")&lt;&gt;1),"Rever fonte ou artigo",IF(OR(G269&lt;&gt;"Confirmada",COUNT(E269:F269)&lt;&gt;2),"Cobertura por apurar",IF(COUNTIFS($B$7:$B$310,B269,$C$7:$C$310,C269)&gt;1,"Rever par fonte/artigo duplicado",IF(INDEX(Orcamento!$T$7:$T$306,MATCH(C269,Orcamento!$A$7:$A$306,0))&lt;&gt;"OK","Rever orçamento associado",IF(OR(E269&lt;0,F269&lt;0,F269&gt;E269,SUMIF($C$7:$C$310,C269,$E$7:$E$310)&gt;INDEX(Orcamento!$K$7:$K$306,MATCH(C269,Orcamento!$A$7:$A$306,0))-INDEX(Orcamento!$L$7:$L$306,MATCH(C269,Orcamento!$A$7:$A$306,0)),SUMIF($C$7:$C$310,C269,$F$7:$F$310)&gt;INDEX(Orcamento!$S$7:$S$306,MATCH(C269,Orcamento!$A$7:$A$306,0)),SUMIF($C$7:$C$310,C269,$E$7:$E$310)-SUMIF($C$7:$C$310,C269,$F$7:$F$310)&gt;INDEX(Orcamento!$K$7:$K$306,MATCH(C269,Orcamento!$A$7:$A$306,0))-INDEX(Orcamento!$L$7:$L$306,MATCH(C269,Orcamento!$A$7:$A$306,0))-INDEX(Orcamento!$S$7:$S$306,MATCH(C269,Orcamento!$A$7:$A$306,0))),"Rever sobreposição ou limites",IF(H269="","Falta fundamento","OK")))))))</f>
        <v/>
      </c>
    </row>
    <row r="270" spans="1:9" ht="34.950000000000003" customHeight="1">
      <c r="A270" s="8" t="s">
        <v>1260</v>
      </c>
      <c r="B270" s="7"/>
      <c r="C270" s="7"/>
      <c r="D270" s="8" t="str">
        <f>IF(C270="","",IF(COUNTIF(Orcamento!$A$7:$A$106,C270)&lt;&gt;1,"Rever ID",IF(INDEX(Orcamento!$B$7:$B$106,MATCH(C270,Orcamento!$A$7:$A$106,0))="","Rever artigo sem intervenção",INDEX(Orcamento!$B$7:$B$106,MATCH(C270,Orcamento!$A$7:$A$106,0)))))</f>
        <v/>
      </c>
      <c r="E270" s="12"/>
      <c r="F270" s="12"/>
      <c r="G270" s="7"/>
      <c r="H270" s="7"/>
      <c r="I270" s="35" t="str">
        <f>IF(COUNTA(B270:C270,E270:H270)=0,"",IF(OR(COUNTIFS(Fontes!$A$7:$A$106,B270,Fontes!$B$7:$B$106,"&lt;&gt;")&lt;&gt;1,COUNTIFS(Orcamento!$A$7:$A$306,C270,Orcamento!$B$7:$B$306,"&lt;&gt;")&lt;&gt;1),"Rever fonte ou artigo",IF(OR(G270&lt;&gt;"Confirmada",COUNT(E270:F270)&lt;&gt;2),"Cobertura por apurar",IF(COUNTIFS($B$7:$B$310,B270,$C$7:$C$310,C270)&gt;1,"Rever par fonte/artigo duplicado",IF(INDEX(Orcamento!$T$7:$T$306,MATCH(C270,Orcamento!$A$7:$A$306,0))&lt;&gt;"OK","Rever orçamento associado",IF(OR(E270&lt;0,F270&lt;0,F270&gt;E270,SUMIF($C$7:$C$310,C270,$E$7:$E$310)&gt;INDEX(Orcamento!$K$7:$K$306,MATCH(C270,Orcamento!$A$7:$A$306,0))-INDEX(Orcamento!$L$7:$L$306,MATCH(C270,Orcamento!$A$7:$A$306,0)),SUMIF($C$7:$C$310,C270,$F$7:$F$310)&gt;INDEX(Orcamento!$S$7:$S$306,MATCH(C270,Orcamento!$A$7:$A$306,0)),SUMIF($C$7:$C$310,C270,$E$7:$E$310)-SUMIF($C$7:$C$310,C270,$F$7:$F$310)&gt;INDEX(Orcamento!$K$7:$K$306,MATCH(C270,Orcamento!$A$7:$A$306,0))-INDEX(Orcamento!$L$7:$L$306,MATCH(C270,Orcamento!$A$7:$A$306,0))-INDEX(Orcamento!$S$7:$S$306,MATCH(C270,Orcamento!$A$7:$A$306,0))),"Rever sobreposição ou limites",IF(H270="","Falta fundamento","OK")))))))</f>
        <v/>
      </c>
    </row>
    <row r="271" spans="1:9" ht="34.950000000000003" customHeight="1">
      <c r="A271" s="8" t="s">
        <v>1261</v>
      </c>
      <c r="B271" s="7"/>
      <c r="C271" s="7"/>
      <c r="D271" s="8" t="str">
        <f>IF(C271="","",IF(COUNTIF(Orcamento!$A$7:$A$106,C271)&lt;&gt;1,"Rever ID",IF(INDEX(Orcamento!$B$7:$B$106,MATCH(C271,Orcamento!$A$7:$A$106,0))="","Rever artigo sem intervenção",INDEX(Orcamento!$B$7:$B$106,MATCH(C271,Orcamento!$A$7:$A$106,0)))))</f>
        <v/>
      </c>
      <c r="E271" s="12"/>
      <c r="F271" s="12"/>
      <c r="G271" s="7"/>
      <c r="H271" s="7"/>
      <c r="I271" s="35" t="str">
        <f>IF(COUNTA(B271:C271,E271:H271)=0,"",IF(OR(COUNTIFS(Fontes!$A$7:$A$106,B271,Fontes!$B$7:$B$106,"&lt;&gt;")&lt;&gt;1,COUNTIFS(Orcamento!$A$7:$A$306,C271,Orcamento!$B$7:$B$306,"&lt;&gt;")&lt;&gt;1),"Rever fonte ou artigo",IF(OR(G271&lt;&gt;"Confirmada",COUNT(E271:F271)&lt;&gt;2),"Cobertura por apurar",IF(COUNTIFS($B$7:$B$310,B271,$C$7:$C$310,C271)&gt;1,"Rever par fonte/artigo duplicado",IF(INDEX(Orcamento!$T$7:$T$306,MATCH(C271,Orcamento!$A$7:$A$306,0))&lt;&gt;"OK","Rever orçamento associado",IF(OR(E271&lt;0,F271&lt;0,F271&gt;E271,SUMIF($C$7:$C$310,C271,$E$7:$E$310)&gt;INDEX(Orcamento!$K$7:$K$306,MATCH(C271,Orcamento!$A$7:$A$306,0))-INDEX(Orcamento!$L$7:$L$306,MATCH(C271,Orcamento!$A$7:$A$306,0)),SUMIF($C$7:$C$310,C271,$F$7:$F$310)&gt;INDEX(Orcamento!$S$7:$S$306,MATCH(C271,Orcamento!$A$7:$A$306,0)),SUMIF($C$7:$C$310,C271,$E$7:$E$310)-SUMIF($C$7:$C$310,C271,$F$7:$F$310)&gt;INDEX(Orcamento!$K$7:$K$306,MATCH(C271,Orcamento!$A$7:$A$306,0))-INDEX(Orcamento!$L$7:$L$306,MATCH(C271,Orcamento!$A$7:$A$306,0))-INDEX(Orcamento!$S$7:$S$306,MATCH(C271,Orcamento!$A$7:$A$306,0))),"Rever sobreposição ou limites",IF(H271="","Falta fundamento","OK")))))))</f>
        <v/>
      </c>
    </row>
    <row r="272" spans="1:9" ht="34.950000000000003" customHeight="1">
      <c r="A272" s="8" t="s">
        <v>1262</v>
      </c>
      <c r="B272" s="7"/>
      <c r="C272" s="7"/>
      <c r="D272" s="8" t="str">
        <f>IF(C272="","",IF(COUNTIF(Orcamento!$A$7:$A$106,C272)&lt;&gt;1,"Rever ID",IF(INDEX(Orcamento!$B$7:$B$106,MATCH(C272,Orcamento!$A$7:$A$106,0))="","Rever artigo sem intervenção",INDEX(Orcamento!$B$7:$B$106,MATCH(C272,Orcamento!$A$7:$A$106,0)))))</f>
        <v/>
      </c>
      <c r="E272" s="12"/>
      <c r="F272" s="12"/>
      <c r="G272" s="7"/>
      <c r="H272" s="7"/>
      <c r="I272" s="35" t="str">
        <f>IF(COUNTA(B272:C272,E272:H272)=0,"",IF(OR(COUNTIFS(Fontes!$A$7:$A$106,B272,Fontes!$B$7:$B$106,"&lt;&gt;")&lt;&gt;1,COUNTIFS(Orcamento!$A$7:$A$306,C272,Orcamento!$B$7:$B$306,"&lt;&gt;")&lt;&gt;1),"Rever fonte ou artigo",IF(OR(G272&lt;&gt;"Confirmada",COUNT(E272:F272)&lt;&gt;2),"Cobertura por apurar",IF(COUNTIFS($B$7:$B$310,B272,$C$7:$C$310,C272)&gt;1,"Rever par fonte/artigo duplicado",IF(INDEX(Orcamento!$T$7:$T$306,MATCH(C272,Orcamento!$A$7:$A$306,0))&lt;&gt;"OK","Rever orçamento associado",IF(OR(E272&lt;0,F272&lt;0,F272&gt;E272,SUMIF($C$7:$C$310,C272,$E$7:$E$310)&gt;INDEX(Orcamento!$K$7:$K$306,MATCH(C272,Orcamento!$A$7:$A$306,0))-INDEX(Orcamento!$L$7:$L$306,MATCH(C272,Orcamento!$A$7:$A$306,0)),SUMIF($C$7:$C$310,C272,$F$7:$F$310)&gt;INDEX(Orcamento!$S$7:$S$306,MATCH(C272,Orcamento!$A$7:$A$306,0)),SUMIF($C$7:$C$310,C272,$E$7:$E$310)-SUMIF($C$7:$C$310,C272,$F$7:$F$310)&gt;INDEX(Orcamento!$K$7:$K$306,MATCH(C272,Orcamento!$A$7:$A$306,0))-INDEX(Orcamento!$L$7:$L$306,MATCH(C272,Orcamento!$A$7:$A$306,0))-INDEX(Orcamento!$S$7:$S$306,MATCH(C272,Orcamento!$A$7:$A$306,0))),"Rever sobreposição ou limites",IF(H272="","Falta fundamento","OK")))))))</f>
        <v/>
      </c>
    </row>
    <row r="273" spans="1:9" ht="34.950000000000003" customHeight="1">
      <c r="A273" s="8" t="s">
        <v>1263</v>
      </c>
      <c r="B273" s="7"/>
      <c r="C273" s="7"/>
      <c r="D273" s="8" t="str">
        <f>IF(C273="","",IF(COUNTIF(Orcamento!$A$7:$A$106,C273)&lt;&gt;1,"Rever ID",IF(INDEX(Orcamento!$B$7:$B$106,MATCH(C273,Orcamento!$A$7:$A$106,0))="","Rever artigo sem intervenção",INDEX(Orcamento!$B$7:$B$106,MATCH(C273,Orcamento!$A$7:$A$106,0)))))</f>
        <v/>
      </c>
      <c r="E273" s="12"/>
      <c r="F273" s="12"/>
      <c r="G273" s="7"/>
      <c r="H273" s="7"/>
      <c r="I273" s="35" t="str">
        <f>IF(COUNTA(B273:C273,E273:H273)=0,"",IF(OR(COUNTIFS(Fontes!$A$7:$A$106,B273,Fontes!$B$7:$B$106,"&lt;&gt;")&lt;&gt;1,COUNTIFS(Orcamento!$A$7:$A$306,C273,Orcamento!$B$7:$B$306,"&lt;&gt;")&lt;&gt;1),"Rever fonte ou artigo",IF(OR(G273&lt;&gt;"Confirmada",COUNT(E273:F273)&lt;&gt;2),"Cobertura por apurar",IF(COUNTIFS($B$7:$B$310,B273,$C$7:$C$310,C273)&gt;1,"Rever par fonte/artigo duplicado",IF(INDEX(Orcamento!$T$7:$T$306,MATCH(C273,Orcamento!$A$7:$A$306,0))&lt;&gt;"OK","Rever orçamento associado",IF(OR(E273&lt;0,F273&lt;0,F273&gt;E273,SUMIF($C$7:$C$310,C273,$E$7:$E$310)&gt;INDEX(Orcamento!$K$7:$K$306,MATCH(C273,Orcamento!$A$7:$A$306,0))-INDEX(Orcamento!$L$7:$L$306,MATCH(C273,Orcamento!$A$7:$A$306,0)),SUMIF($C$7:$C$310,C273,$F$7:$F$310)&gt;INDEX(Orcamento!$S$7:$S$306,MATCH(C273,Orcamento!$A$7:$A$306,0)),SUMIF($C$7:$C$310,C273,$E$7:$E$310)-SUMIF($C$7:$C$310,C273,$F$7:$F$310)&gt;INDEX(Orcamento!$K$7:$K$306,MATCH(C273,Orcamento!$A$7:$A$306,0))-INDEX(Orcamento!$L$7:$L$306,MATCH(C273,Orcamento!$A$7:$A$306,0))-INDEX(Orcamento!$S$7:$S$306,MATCH(C273,Orcamento!$A$7:$A$306,0))),"Rever sobreposição ou limites",IF(H273="","Falta fundamento","OK")))))))</f>
        <v/>
      </c>
    </row>
    <row r="274" spans="1:9" ht="34.950000000000003" customHeight="1">
      <c r="A274" s="8" t="s">
        <v>1264</v>
      </c>
      <c r="B274" s="7"/>
      <c r="C274" s="7"/>
      <c r="D274" s="8" t="str">
        <f>IF(C274="","",IF(COUNTIF(Orcamento!$A$7:$A$106,C274)&lt;&gt;1,"Rever ID",IF(INDEX(Orcamento!$B$7:$B$106,MATCH(C274,Orcamento!$A$7:$A$106,0))="","Rever artigo sem intervenção",INDEX(Orcamento!$B$7:$B$106,MATCH(C274,Orcamento!$A$7:$A$106,0)))))</f>
        <v/>
      </c>
      <c r="E274" s="12"/>
      <c r="F274" s="12"/>
      <c r="G274" s="7"/>
      <c r="H274" s="7"/>
      <c r="I274" s="35" t="str">
        <f>IF(COUNTA(B274:C274,E274:H274)=0,"",IF(OR(COUNTIFS(Fontes!$A$7:$A$106,B274,Fontes!$B$7:$B$106,"&lt;&gt;")&lt;&gt;1,COUNTIFS(Orcamento!$A$7:$A$306,C274,Orcamento!$B$7:$B$306,"&lt;&gt;")&lt;&gt;1),"Rever fonte ou artigo",IF(OR(G274&lt;&gt;"Confirmada",COUNT(E274:F274)&lt;&gt;2),"Cobertura por apurar",IF(COUNTIFS($B$7:$B$310,B274,$C$7:$C$310,C274)&gt;1,"Rever par fonte/artigo duplicado",IF(INDEX(Orcamento!$T$7:$T$306,MATCH(C274,Orcamento!$A$7:$A$306,0))&lt;&gt;"OK","Rever orçamento associado",IF(OR(E274&lt;0,F274&lt;0,F274&gt;E274,SUMIF($C$7:$C$310,C274,$E$7:$E$310)&gt;INDEX(Orcamento!$K$7:$K$306,MATCH(C274,Orcamento!$A$7:$A$306,0))-INDEX(Orcamento!$L$7:$L$306,MATCH(C274,Orcamento!$A$7:$A$306,0)),SUMIF($C$7:$C$310,C274,$F$7:$F$310)&gt;INDEX(Orcamento!$S$7:$S$306,MATCH(C274,Orcamento!$A$7:$A$306,0)),SUMIF($C$7:$C$310,C274,$E$7:$E$310)-SUMIF($C$7:$C$310,C274,$F$7:$F$310)&gt;INDEX(Orcamento!$K$7:$K$306,MATCH(C274,Orcamento!$A$7:$A$306,0))-INDEX(Orcamento!$L$7:$L$306,MATCH(C274,Orcamento!$A$7:$A$306,0))-INDEX(Orcamento!$S$7:$S$306,MATCH(C274,Orcamento!$A$7:$A$306,0))),"Rever sobreposição ou limites",IF(H274="","Falta fundamento","OK")))))))</f>
        <v/>
      </c>
    </row>
    <row r="275" spans="1:9" ht="34.950000000000003" customHeight="1">
      <c r="A275" s="8" t="s">
        <v>1265</v>
      </c>
      <c r="B275" s="7"/>
      <c r="C275" s="7"/>
      <c r="D275" s="8" t="str">
        <f>IF(C275="","",IF(COUNTIF(Orcamento!$A$7:$A$106,C275)&lt;&gt;1,"Rever ID",IF(INDEX(Orcamento!$B$7:$B$106,MATCH(C275,Orcamento!$A$7:$A$106,0))="","Rever artigo sem intervenção",INDEX(Orcamento!$B$7:$B$106,MATCH(C275,Orcamento!$A$7:$A$106,0)))))</f>
        <v/>
      </c>
      <c r="E275" s="12"/>
      <c r="F275" s="12"/>
      <c r="G275" s="7"/>
      <c r="H275" s="7"/>
      <c r="I275" s="35" t="str">
        <f>IF(COUNTA(B275:C275,E275:H275)=0,"",IF(OR(COUNTIFS(Fontes!$A$7:$A$106,B275,Fontes!$B$7:$B$106,"&lt;&gt;")&lt;&gt;1,COUNTIFS(Orcamento!$A$7:$A$306,C275,Orcamento!$B$7:$B$306,"&lt;&gt;")&lt;&gt;1),"Rever fonte ou artigo",IF(OR(G275&lt;&gt;"Confirmada",COUNT(E275:F275)&lt;&gt;2),"Cobertura por apurar",IF(COUNTIFS($B$7:$B$310,B275,$C$7:$C$310,C275)&gt;1,"Rever par fonte/artigo duplicado",IF(INDEX(Orcamento!$T$7:$T$306,MATCH(C275,Orcamento!$A$7:$A$306,0))&lt;&gt;"OK","Rever orçamento associado",IF(OR(E275&lt;0,F275&lt;0,F275&gt;E275,SUMIF($C$7:$C$310,C275,$E$7:$E$310)&gt;INDEX(Orcamento!$K$7:$K$306,MATCH(C275,Orcamento!$A$7:$A$306,0))-INDEX(Orcamento!$L$7:$L$306,MATCH(C275,Orcamento!$A$7:$A$306,0)),SUMIF($C$7:$C$310,C275,$F$7:$F$310)&gt;INDEX(Orcamento!$S$7:$S$306,MATCH(C275,Orcamento!$A$7:$A$306,0)),SUMIF($C$7:$C$310,C275,$E$7:$E$310)-SUMIF($C$7:$C$310,C275,$F$7:$F$310)&gt;INDEX(Orcamento!$K$7:$K$306,MATCH(C275,Orcamento!$A$7:$A$306,0))-INDEX(Orcamento!$L$7:$L$306,MATCH(C275,Orcamento!$A$7:$A$306,0))-INDEX(Orcamento!$S$7:$S$306,MATCH(C275,Orcamento!$A$7:$A$306,0))),"Rever sobreposição ou limites",IF(H275="","Falta fundamento","OK")))))))</f>
        <v/>
      </c>
    </row>
    <row r="276" spans="1:9" ht="34.950000000000003" customHeight="1">
      <c r="A276" s="8" t="s">
        <v>1266</v>
      </c>
      <c r="B276" s="7"/>
      <c r="C276" s="7"/>
      <c r="D276" s="8" t="str">
        <f>IF(C276="","",IF(COUNTIF(Orcamento!$A$7:$A$106,C276)&lt;&gt;1,"Rever ID",IF(INDEX(Orcamento!$B$7:$B$106,MATCH(C276,Orcamento!$A$7:$A$106,0))="","Rever artigo sem intervenção",INDEX(Orcamento!$B$7:$B$106,MATCH(C276,Orcamento!$A$7:$A$106,0)))))</f>
        <v/>
      </c>
      <c r="E276" s="12"/>
      <c r="F276" s="12"/>
      <c r="G276" s="7"/>
      <c r="H276" s="7"/>
      <c r="I276" s="35" t="str">
        <f>IF(COUNTA(B276:C276,E276:H276)=0,"",IF(OR(COUNTIFS(Fontes!$A$7:$A$106,B276,Fontes!$B$7:$B$106,"&lt;&gt;")&lt;&gt;1,COUNTIFS(Orcamento!$A$7:$A$306,C276,Orcamento!$B$7:$B$306,"&lt;&gt;")&lt;&gt;1),"Rever fonte ou artigo",IF(OR(G276&lt;&gt;"Confirmada",COUNT(E276:F276)&lt;&gt;2),"Cobertura por apurar",IF(COUNTIFS($B$7:$B$310,B276,$C$7:$C$310,C276)&gt;1,"Rever par fonte/artigo duplicado",IF(INDEX(Orcamento!$T$7:$T$306,MATCH(C276,Orcamento!$A$7:$A$306,0))&lt;&gt;"OK","Rever orçamento associado",IF(OR(E276&lt;0,F276&lt;0,F276&gt;E276,SUMIF($C$7:$C$310,C276,$E$7:$E$310)&gt;INDEX(Orcamento!$K$7:$K$306,MATCH(C276,Orcamento!$A$7:$A$306,0))-INDEX(Orcamento!$L$7:$L$306,MATCH(C276,Orcamento!$A$7:$A$306,0)),SUMIF($C$7:$C$310,C276,$F$7:$F$310)&gt;INDEX(Orcamento!$S$7:$S$306,MATCH(C276,Orcamento!$A$7:$A$306,0)),SUMIF($C$7:$C$310,C276,$E$7:$E$310)-SUMIF($C$7:$C$310,C276,$F$7:$F$310)&gt;INDEX(Orcamento!$K$7:$K$306,MATCH(C276,Orcamento!$A$7:$A$306,0))-INDEX(Orcamento!$L$7:$L$306,MATCH(C276,Orcamento!$A$7:$A$306,0))-INDEX(Orcamento!$S$7:$S$306,MATCH(C276,Orcamento!$A$7:$A$306,0))),"Rever sobreposição ou limites",IF(H276="","Falta fundamento","OK")))))))</f>
        <v/>
      </c>
    </row>
    <row r="277" spans="1:9" ht="34.950000000000003" customHeight="1">
      <c r="A277" s="8" t="s">
        <v>1267</v>
      </c>
      <c r="B277" s="7"/>
      <c r="C277" s="7"/>
      <c r="D277" s="8" t="str">
        <f>IF(C277="","",IF(COUNTIF(Orcamento!$A$7:$A$106,C277)&lt;&gt;1,"Rever ID",IF(INDEX(Orcamento!$B$7:$B$106,MATCH(C277,Orcamento!$A$7:$A$106,0))="","Rever artigo sem intervenção",INDEX(Orcamento!$B$7:$B$106,MATCH(C277,Orcamento!$A$7:$A$106,0)))))</f>
        <v/>
      </c>
      <c r="E277" s="12"/>
      <c r="F277" s="12"/>
      <c r="G277" s="7"/>
      <c r="H277" s="7"/>
      <c r="I277" s="35" t="str">
        <f>IF(COUNTA(B277:C277,E277:H277)=0,"",IF(OR(COUNTIFS(Fontes!$A$7:$A$106,B277,Fontes!$B$7:$B$106,"&lt;&gt;")&lt;&gt;1,COUNTIFS(Orcamento!$A$7:$A$306,C277,Orcamento!$B$7:$B$306,"&lt;&gt;")&lt;&gt;1),"Rever fonte ou artigo",IF(OR(G277&lt;&gt;"Confirmada",COUNT(E277:F277)&lt;&gt;2),"Cobertura por apurar",IF(COUNTIFS($B$7:$B$310,B277,$C$7:$C$310,C277)&gt;1,"Rever par fonte/artigo duplicado",IF(INDEX(Orcamento!$T$7:$T$306,MATCH(C277,Orcamento!$A$7:$A$306,0))&lt;&gt;"OK","Rever orçamento associado",IF(OR(E277&lt;0,F277&lt;0,F277&gt;E277,SUMIF($C$7:$C$310,C277,$E$7:$E$310)&gt;INDEX(Orcamento!$K$7:$K$306,MATCH(C277,Orcamento!$A$7:$A$306,0))-INDEX(Orcamento!$L$7:$L$306,MATCH(C277,Orcamento!$A$7:$A$306,0)),SUMIF($C$7:$C$310,C277,$F$7:$F$310)&gt;INDEX(Orcamento!$S$7:$S$306,MATCH(C277,Orcamento!$A$7:$A$306,0)),SUMIF($C$7:$C$310,C277,$E$7:$E$310)-SUMIF($C$7:$C$310,C277,$F$7:$F$310)&gt;INDEX(Orcamento!$K$7:$K$306,MATCH(C277,Orcamento!$A$7:$A$306,0))-INDEX(Orcamento!$L$7:$L$306,MATCH(C277,Orcamento!$A$7:$A$306,0))-INDEX(Orcamento!$S$7:$S$306,MATCH(C277,Orcamento!$A$7:$A$306,0))),"Rever sobreposição ou limites",IF(H277="","Falta fundamento","OK")))))))</f>
        <v/>
      </c>
    </row>
    <row r="278" spans="1:9" ht="34.950000000000003" customHeight="1">
      <c r="A278" s="8" t="s">
        <v>1268</v>
      </c>
      <c r="B278" s="7"/>
      <c r="C278" s="7"/>
      <c r="D278" s="8" t="str">
        <f>IF(C278="","",IF(COUNTIF(Orcamento!$A$7:$A$106,C278)&lt;&gt;1,"Rever ID",IF(INDEX(Orcamento!$B$7:$B$106,MATCH(C278,Orcamento!$A$7:$A$106,0))="","Rever artigo sem intervenção",INDEX(Orcamento!$B$7:$B$106,MATCH(C278,Orcamento!$A$7:$A$106,0)))))</f>
        <v/>
      </c>
      <c r="E278" s="12"/>
      <c r="F278" s="12"/>
      <c r="G278" s="7"/>
      <c r="H278" s="7"/>
      <c r="I278" s="35" t="str">
        <f>IF(COUNTA(B278:C278,E278:H278)=0,"",IF(OR(COUNTIFS(Fontes!$A$7:$A$106,B278,Fontes!$B$7:$B$106,"&lt;&gt;")&lt;&gt;1,COUNTIFS(Orcamento!$A$7:$A$306,C278,Orcamento!$B$7:$B$306,"&lt;&gt;")&lt;&gt;1),"Rever fonte ou artigo",IF(OR(G278&lt;&gt;"Confirmada",COUNT(E278:F278)&lt;&gt;2),"Cobertura por apurar",IF(COUNTIFS($B$7:$B$310,B278,$C$7:$C$310,C278)&gt;1,"Rever par fonte/artigo duplicado",IF(INDEX(Orcamento!$T$7:$T$306,MATCH(C278,Orcamento!$A$7:$A$306,0))&lt;&gt;"OK","Rever orçamento associado",IF(OR(E278&lt;0,F278&lt;0,F278&gt;E278,SUMIF($C$7:$C$310,C278,$E$7:$E$310)&gt;INDEX(Orcamento!$K$7:$K$306,MATCH(C278,Orcamento!$A$7:$A$306,0))-INDEX(Orcamento!$L$7:$L$306,MATCH(C278,Orcamento!$A$7:$A$306,0)),SUMIF($C$7:$C$310,C278,$F$7:$F$310)&gt;INDEX(Orcamento!$S$7:$S$306,MATCH(C278,Orcamento!$A$7:$A$306,0)),SUMIF($C$7:$C$310,C278,$E$7:$E$310)-SUMIF($C$7:$C$310,C278,$F$7:$F$310)&gt;INDEX(Orcamento!$K$7:$K$306,MATCH(C278,Orcamento!$A$7:$A$306,0))-INDEX(Orcamento!$L$7:$L$306,MATCH(C278,Orcamento!$A$7:$A$306,0))-INDEX(Orcamento!$S$7:$S$306,MATCH(C278,Orcamento!$A$7:$A$306,0))),"Rever sobreposição ou limites",IF(H278="","Falta fundamento","OK")))))))</f>
        <v/>
      </c>
    </row>
    <row r="279" spans="1:9" ht="34.950000000000003" customHeight="1">
      <c r="A279" s="8" t="s">
        <v>1269</v>
      </c>
      <c r="B279" s="7"/>
      <c r="C279" s="7"/>
      <c r="D279" s="8" t="str">
        <f>IF(C279="","",IF(COUNTIF(Orcamento!$A$7:$A$106,C279)&lt;&gt;1,"Rever ID",IF(INDEX(Orcamento!$B$7:$B$106,MATCH(C279,Orcamento!$A$7:$A$106,0))="","Rever artigo sem intervenção",INDEX(Orcamento!$B$7:$B$106,MATCH(C279,Orcamento!$A$7:$A$106,0)))))</f>
        <v/>
      </c>
      <c r="E279" s="12"/>
      <c r="F279" s="12"/>
      <c r="G279" s="7"/>
      <c r="H279" s="7"/>
      <c r="I279" s="35" t="str">
        <f>IF(COUNTA(B279:C279,E279:H279)=0,"",IF(OR(COUNTIFS(Fontes!$A$7:$A$106,B279,Fontes!$B$7:$B$106,"&lt;&gt;")&lt;&gt;1,COUNTIFS(Orcamento!$A$7:$A$306,C279,Orcamento!$B$7:$B$306,"&lt;&gt;")&lt;&gt;1),"Rever fonte ou artigo",IF(OR(G279&lt;&gt;"Confirmada",COUNT(E279:F279)&lt;&gt;2),"Cobertura por apurar",IF(COUNTIFS($B$7:$B$310,B279,$C$7:$C$310,C279)&gt;1,"Rever par fonte/artigo duplicado",IF(INDEX(Orcamento!$T$7:$T$306,MATCH(C279,Orcamento!$A$7:$A$306,0))&lt;&gt;"OK","Rever orçamento associado",IF(OR(E279&lt;0,F279&lt;0,F279&gt;E279,SUMIF($C$7:$C$310,C279,$E$7:$E$310)&gt;INDEX(Orcamento!$K$7:$K$306,MATCH(C279,Orcamento!$A$7:$A$306,0))-INDEX(Orcamento!$L$7:$L$306,MATCH(C279,Orcamento!$A$7:$A$306,0)),SUMIF($C$7:$C$310,C279,$F$7:$F$310)&gt;INDEX(Orcamento!$S$7:$S$306,MATCH(C279,Orcamento!$A$7:$A$306,0)),SUMIF($C$7:$C$310,C279,$E$7:$E$310)-SUMIF($C$7:$C$310,C279,$F$7:$F$310)&gt;INDEX(Orcamento!$K$7:$K$306,MATCH(C279,Orcamento!$A$7:$A$306,0))-INDEX(Orcamento!$L$7:$L$306,MATCH(C279,Orcamento!$A$7:$A$306,0))-INDEX(Orcamento!$S$7:$S$306,MATCH(C279,Orcamento!$A$7:$A$306,0))),"Rever sobreposição ou limites",IF(H279="","Falta fundamento","OK")))))))</f>
        <v/>
      </c>
    </row>
    <row r="280" spans="1:9" ht="34.950000000000003" customHeight="1">
      <c r="A280" s="8" t="s">
        <v>1270</v>
      </c>
      <c r="B280" s="7"/>
      <c r="C280" s="7"/>
      <c r="D280" s="8" t="str">
        <f>IF(C280="","",IF(COUNTIF(Orcamento!$A$7:$A$106,C280)&lt;&gt;1,"Rever ID",IF(INDEX(Orcamento!$B$7:$B$106,MATCH(C280,Orcamento!$A$7:$A$106,0))="","Rever artigo sem intervenção",INDEX(Orcamento!$B$7:$B$106,MATCH(C280,Orcamento!$A$7:$A$106,0)))))</f>
        <v/>
      </c>
      <c r="E280" s="12"/>
      <c r="F280" s="12"/>
      <c r="G280" s="7"/>
      <c r="H280" s="7"/>
      <c r="I280" s="35" t="str">
        <f>IF(COUNTA(B280:C280,E280:H280)=0,"",IF(OR(COUNTIFS(Fontes!$A$7:$A$106,B280,Fontes!$B$7:$B$106,"&lt;&gt;")&lt;&gt;1,COUNTIFS(Orcamento!$A$7:$A$306,C280,Orcamento!$B$7:$B$306,"&lt;&gt;")&lt;&gt;1),"Rever fonte ou artigo",IF(OR(G280&lt;&gt;"Confirmada",COUNT(E280:F280)&lt;&gt;2),"Cobertura por apurar",IF(COUNTIFS($B$7:$B$310,B280,$C$7:$C$310,C280)&gt;1,"Rever par fonte/artigo duplicado",IF(INDEX(Orcamento!$T$7:$T$306,MATCH(C280,Orcamento!$A$7:$A$306,0))&lt;&gt;"OK","Rever orçamento associado",IF(OR(E280&lt;0,F280&lt;0,F280&gt;E280,SUMIF($C$7:$C$310,C280,$E$7:$E$310)&gt;INDEX(Orcamento!$K$7:$K$306,MATCH(C280,Orcamento!$A$7:$A$306,0))-INDEX(Orcamento!$L$7:$L$306,MATCH(C280,Orcamento!$A$7:$A$306,0)),SUMIF($C$7:$C$310,C280,$F$7:$F$310)&gt;INDEX(Orcamento!$S$7:$S$306,MATCH(C280,Orcamento!$A$7:$A$306,0)),SUMIF($C$7:$C$310,C280,$E$7:$E$310)-SUMIF($C$7:$C$310,C280,$F$7:$F$310)&gt;INDEX(Orcamento!$K$7:$K$306,MATCH(C280,Orcamento!$A$7:$A$306,0))-INDEX(Orcamento!$L$7:$L$306,MATCH(C280,Orcamento!$A$7:$A$306,0))-INDEX(Orcamento!$S$7:$S$306,MATCH(C280,Orcamento!$A$7:$A$306,0))),"Rever sobreposição ou limites",IF(H280="","Falta fundamento","OK")))))))</f>
        <v/>
      </c>
    </row>
    <row r="281" spans="1:9" ht="34.950000000000003" customHeight="1">
      <c r="A281" s="8" t="s">
        <v>1271</v>
      </c>
      <c r="B281" s="7"/>
      <c r="C281" s="7"/>
      <c r="D281" s="8" t="str">
        <f>IF(C281="","",IF(COUNTIF(Orcamento!$A$7:$A$106,C281)&lt;&gt;1,"Rever ID",IF(INDEX(Orcamento!$B$7:$B$106,MATCH(C281,Orcamento!$A$7:$A$106,0))="","Rever artigo sem intervenção",INDEX(Orcamento!$B$7:$B$106,MATCH(C281,Orcamento!$A$7:$A$106,0)))))</f>
        <v/>
      </c>
      <c r="E281" s="12"/>
      <c r="F281" s="12"/>
      <c r="G281" s="7"/>
      <c r="H281" s="7"/>
      <c r="I281" s="35" t="str">
        <f>IF(COUNTA(B281:C281,E281:H281)=0,"",IF(OR(COUNTIFS(Fontes!$A$7:$A$106,B281,Fontes!$B$7:$B$106,"&lt;&gt;")&lt;&gt;1,COUNTIFS(Orcamento!$A$7:$A$306,C281,Orcamento!$B$7:$B$306,"&lt;&gt;")&lt;&gt;1),"Rever fonte ou artigo",IF(OR(G281&lt;&gt;"Confirmada",COUNT(E281:F281)&lt;&gt;2),"Cobertura por apurar",IF(COUNTIFS($B$7:$B$310,B281,$C$7:$C$310,C281)&gt;1,"Rever par fonte/artigo duplicado",IF(INDEX(Orcamento!$T$7:$T$306,MATCH(C281,Orcamento!$A$7:$A$306,0))&lt;&gt;"OK","Rever orçamento associado",IF(OR(E281&lt;0,F281&lt;0,F281&gt;E281,SUMIF($C$7:$C$310,C281,$E$7:$E$310)&gt;INDEX(Orcamento!$K$7:$K$306,MATCH(C281,Orcamento!$A$7:$A$306,0))-INDEX(Orcamento!$L$7:$L$306,MATCH(C281,Orcamento!$A$7:$A$306,0)),SUMIF($C$7:$C$310,C281,$F$7:$F$310)&gt;INDEX(Orcamento!$S$7:$S$306,MATCH(C281,Orcamento!$A$7:$A$306,0)),SUMIF($C$7:$C$310,C281,$E$7:$E$310)-SUMIF($C$7:$C$310,C281,$F$7:$F$310)&gt;INDEX(Orcamento!$K$7:$K$306,MATCH(C281,Orcamento!$A$7:$A$306,0))-INDEX(Orcamento!$L$7:$L$306,MATCH(C281,Orcamento!$A$7:$A$306,0))-INDEX(Orcamento!$S$7:$S$306,MATCH(C281,Orcamento!$A$7:$A$306,0))),"Rever sobreposição ou limites",IF(H281="","Falta fundamento","OK")))))))</f>
        <v/>
      </c>
    </row>
    <row r="282" spans="1:9" ht="34.950000000000003" customHeight="1">
      <c r="A282" s="8" t="s">
        <v>1272</v>
      </c>
      <c r="B282" s="7"/>
      <c r="C282" s="7"/>
      <c r="D282" s="8" t="str">
        <f>IF(C282="","",IF(COUNTIF(Orcamento!$A$7:$A$106,C282)&lt;&gt;1,"Rever ID",IF(INDEX(Orcamento!$B$7:$B$106,MATCH(C282,Orcamento!$A$7:$A$106,0))="","Rever artigo sem intervenção",INDEX(Orcamento!$B$7:$B$106,MATCH(C282,Orcamento!$A$7:$A$106,0)))))</f>
        <v/>
      </c>
      <c r="E282" s="12"/>
      <c r="F282" s="12"/>
      <c r="G282" s="7"/>
      <c r="H282" s="7"/>
      <c r="I282" s="35" t="str">
        <f>IF(COUNTA(B282:C282,E282:H282)=0,"",IF(OR(COUNTIFS(Fontes!$A$7:$A$106,B282,Fontes!$B$7:$B$106,"&lt;&gt;")&lt;&gt;1,COUNTIFS(Orcamento!$A$7:$A$306,C282,Orcamento!$B$7:$B$306,"&lt;&gt;")&lt;&gt;1),"Rever fonte ou artigo",IF(OR(G282&lt;&gt;"Confirmada",COUNT(E282:F282)&lt;&gt;2),"Cobertura por apurar",IF(COUNTIFS($B$7:$B$310,B282,$C$7:$C$310,C282)&gt;1,"Rever par fonte/artigo duplicado",IF(INDEX(Orcamento!$T$7:$T$306,MATCH(C282,Orcamento!$A$7:$A$306,0))&lt;&gt;"OK","Rever orçamento associado",IF(OR(E282&lt;0,F282&lt;0,F282&gt;E282,SUMIF($C$7:$C$310,C282,$E$7:$E$310)&gt;INDEX(Orcamento!$K$7:$K$306,MATCH(C282,Orcamento!$A$7:$A$306,0))-INDEX(Orcamento!$L$7:$L$306,MATCH(C282,Orcamento!$A$7:$A$306,0)),SUMIF($C$7:$C$310,C282,$F$7:$F$310)&gt;INDEX(Orcamento!$S$7:$S$306,MATCH(C282,Orcamento!$A$7:$A$306,0)),SUMIF($C$7:$C$310,C282,$E$7:$E$310)-SUMIF($C$7:$C$310,C282,$F$7:$F$310)&gt;INDEX(Orcamento!$K$7:$K$306,MATCH(C282,Orcamento!$A$7:$A$306,0))-INDEX(Orcamento!$L$7:$L$306,MATCH(C282,Orcamento!$A$7:$A$306,0))-INDEX(Orcamento!$S$7:$S$306,MATCH(C282,Orcamento!$A$7:$A$306,0))),"Rever sobreposição ou limites",IF(H282="","Falta fundamento","OK")))))))</f>
        <v/>
      </c>
    </row>
    <row r="283" spans="1:9" ht="34.950000000000003" customHeight="1">
      <c r="A283" s="8" t="s">
        <v>1273</v>
      </c>
      <c r="B283" s="7"/>
      <c r="C283" s="7"/>
      <c r="D283" s="8" t="str">
        <f>IF(C283="","",IF(COUNTIF(Orcamento!$A$7:$A$106,C283)&lt;&gt;1,"Rever ID",IF(INDEX(Orcamento!$B$7:$B$106,MATCH(C283,Orcamento!$A$7:$A$106,0))="","Rever artigo sem intervenção",INDEX(Orcamento!$B$7:$B$106,MATCH(C283,Orcamento!$A$7:$A$106,0)))))</f>
        <v/>
      </c>
      <c r="E283" s="12"/>
      <c r="F283" s="12"/>
      <c r="G283" s="7"/>
      <c r="H283" s="7"/>
      <c r="I283" s="35" t="str">
        <f>IF(COUNTA(B283:C283,E283:H283)=0,"",IF(OR(COUNTIFS(Fontes!$A$7:$A$106,B283,Fontes!$B$7:$B$106,"&lt;&gt;")&lt;&gt;1,COUNTIFS(Orcamento!$A$7:$A$306,C283,Orcamento!$B$7:$B$306,"&lt;&gt;")&lt;&gt;1),"Rever fonte ou artigo",IF(OR(G283&lt;&gt;"Confirmada",COUNT(E283:F283)&lt;&gt;2),"Cobertura por apurar",IF(COUNTIFS($B$7:$B$310,B283,$C$7:$C$310,C283)&gt;1,"Rever par fonte/artigo duplicado",IF(INDEX(Orcamento!$T$7:$T$306,MATCH(C283,Orcamento!$A$7:$A$306,0))&lt;&gt;"OK","Rever orçamento associado",IF(OR(E283&lt;0,F283&lt;0,F283&gt;E283,SUMIF($C$7:$C$310,C283,$E$7:$E$310)&gt;INDEX(Orcamento!$K$7:$K$306,MATCH(C283,Orcamento!$A$7:$A$306,0))-INDEX(Orcamento!$L$7:$L$306,MATCH(C283,Orcamento!$A$7:$A$306,0)),SUMIF($C$7:$C$310,C283,$F$7:$F$310)&gt;INDEX(Orcamento!$S$7:$S$306,MATCH(C283,Orcamento!$A$7:$A$306,0)),SUMIF($C$7:$C$310,C283,$E$7:$E$310)-SUMIF($C$7:$C$310,C283,$F$7:$F$310)&gt;INDEX(Orcamento!$K$7:$K$306,MATCH(C283,Orcamento!$A$7:$A$306,0))-INDEX(Orcamento!$L$7:$L$306,MATCH(C283,Orcamento!$A$7:$A$306,0))-INDEX(Orcamento!$S$7:$S$306,MATCH(C283,Orcamento!$A$7:$A$306,0))),"Rever sobreposição ou limites",IF(H283="","Falta fundamento","OK")))))))</f>
        <v/>
      </c>
    </row>
    <row r="284" spans="1:9" ht="34.950000000000003" customHeight="1">
      <c r="A284" s="8" t="s">
        <v>1274</v>
      </c>
      <c r="B284" s="7"/>
      <c r="C284" s="7"/>
      <c r="D284" s="8" t="str">
        <f>IF(C284="","",IF(COUNTIF(Orcamento!$A$7:$A$106,C284)&lt;&gt;1,"Rever ID",IF(INDEX(Orcamento!$B$7:$B$106,MATCH(C284,Orcamento!$A$7:$A$106,0))="","Rever artigo sem intervenção",INDEX(Orcamento!$B$7:$B$106,MATCH(C284,Orcamento!$A$7:$A$106,0)))))</f>
        <v/>
      </c>
      <c r="E284" s="12"/>
      <c r="F284" s="12"/>
      <c r="G284" s="7"/>
      <c r="H284" s="7"/>
      <c r="I284" s="35" t="str">
        <f>IF(COUNTA(B284:C284,E284:H284)=0,"",IF(OR(COUNTIFS(Fontes!$A$7:$A$106,B284,Fontes!$B$7:$B$106,"&lt;&gt;")&lt;&gt;1,COUNTIFS(Orcamento!$A$7:$A$306,C284,Orcamento!$B$7:$B$306,"&lt;&gt;")&lt;&gt;1),"Rever fonte ou artigo",IF(OR(G284&lt;&gt;"Confirmada",COUNT(E284:F284)&lt;&gt;2),"Cobertura por apurar",IF(COUNTIFS($B$7:$B$310,B284,$C$7:$C$310,C284)&gt;1,"Rever par fonte/artigo duplicado",IF(INDEX(Orcamento!$T$7:$T$306,MATCH(C284,Orcamento!$A$7:$A$306,0))&lt;&gt;"OK","Rever orçamento associado",IF(OR(E284&lt;0,F284&lt;0,F284&gt;E284,SUMIF($C$7:$C$310,C284,$E$7:$E$310)&gt;INDEX(Orcamento!$K$7:$K$306,MATCH(C284,Orcamento!$A$7:$A$306,0))-INDEX(Orcamento!$L$7:$L$306,MATCH(C284,Orcamento!$A$7:$A$306,0)),SUMIF($C$7:$C$310,C284,$F$7:$F$310)&gt;INDEX(Orcamento!$S$7:$S$306,MATCH(C284,Orcamento!$A$7:$A$306,0)),SUMIF($C$7:$C$310,C284,$E$7:$E$310)-SUMIF($C$7:$C$310,C284,$F$7:$F$310)&gt;INDEX(Orcamento!$K$7:$K$306,MATCH(C284,Orcamento!$A$7:$A$306,0))-INDEX(Orcamento!$L$7:$L$306,MATCH(C284,Orcamento!$A$7:$A$306,0))-INDEX(Orcamento!$S$7:$S$306,MATCH(C284,Orcamento!$A$7:$A$306,0))),"Rever sobreposição ou limites",IF(H284="","Falta fundamento","OK")))))))</f>
        <v/>
      </c>
    </row>
    <row r="285" spans="1:9" ht="34.950000000000003" customHeight="1">
      <c r="A285" s="8" t="s">
        <v>1275</v>
      </c>
      <c r="B285" s="7"/>
      <c r="C285" s="7"/>
      <c r="D285" s="8" t="str">
        <f>IF(C285="","",IF(COUNTIF(Orcamento!$A$7:$A$106,C285)&lt;&gt;1,"Rever ID",IF(INDEX(Orcamento!$B$7:$B$106,MATCH(C285,Orcamento!$A$7:$A$106,0))="","Rever artigo sem intervenção",INDEX(Orcamento!$B$7:$B$106,MATCH(C285,Orcamento!$A$7:$A$106,0)))))</f>
        <v/>
      </c>
      <c r="E285" s="12"/>
      <c r="F285" s="12"/>
      <c r="G285" s="7"/>
      <c r="H285" s="7"/>
      <c r="I285" s="35" t="str">
        <f>IF(COUNTA(B285:C285,E285:H285)=0,"",IF(OR(COUNTIFS(Fontes!$A$7:$A$106,B285,Fontes!$B$7:$B$106,"&lt;&gt;")&lt;&gt;1,COUNTIFS(Orcamento!$A$7:$A$306,C285,Orcamento!$B$7:$B$306,"&lt;&gt;")&lt;&gt;1),"Rever fonte ou artigo",IF(OR(G285&lt;&gt;"Confirmada",COUNT(E285:F285)&lt;&gt;2),"Cobertura por apurar",IF(COUNTIFS($B$7:$B$310,B285,$C$7:$C$310,C285)&gt;1,"Rever par fonte/artigo duplicado",IF(INDEX(Orcamento!$T$7:$T$306,MATCH(C285,Orcamento!$A$7:$A$306,0))&lt;&gt;"OK","Rever orçamento associado",IF(OR(E285&lt;0,F285&lt;0,F285&gt;E285,SUMIF($C$7:$C$310,C285,$E$7:$E$310)&gt;INDEX(Orcamento!$K$7:$K$306,MATCH(C285,Orcamento!$A$7:$A$306,0))-INDEX(Orcamento!$L$7:$L$306,MATCH(C285,Orcamento!$A$7:$A$306,0)),SUMIF($C$7:$C$310,C285,$F$7:$F$310)&gt;INDEX(Orcamento!$S$7:$S$306,MATCH(C285,Orcamento!$A$7:$A$306,0)),SUMIF($C$7:$C$310,C285,$E$7:$E$310)-SUMIF($C$7:$C$310,C285,$F$7:$F$310)&gt;INDEX(Orcamento!$K$7:$K$306,MATCH(C285,Orcamento!$A$7:$A$306,0))-INDEX(Orcamento!$L$7:$L$306,MATCH(C285,Orcamento!$A$7:$A$306,0))-INDEX(Orcamento!$S$7:$S$306,MATCH(C285,Orcamento!$A$7:$A$306,0))),"Rever sobreposição ou limites",IF(H285="","Falta fundamento","OK")))))))</f>
        <v/>
      </c>
    </row>
    <row r="286" spans="1:9" ht="34.950000000000003" customHeight="1">
      <c r="A286" s="8" t="s">
        <v>1276</v>
      </c>
      <c r="B286" s="7"/>
      <c r="C286" s="7"/>
      <c r="D286" s="8" t="str">
        <f>IF(C286="","",IF(COUNTIF(Orcamento!$A$7:$A$106,C286)&lt;&gt;1,"Rever ID",IF(INDEX(Orcamento!$B$7:$B$106,MATCH(C286,Orcamento!$A$7:$A$106,0))="","Rever artigo sem intervenção",INDEX(Orcamento!$B$7:$B$106,MATCH(C286,Orcamento!$A$7:$A$106,0)))))</f>
        <v/>
      </c>
      <c r="E286" s="12"/>
      <c r="F286" s="12"/>
      <c r="G286" s="7"/>
      <c r="H286" s="7"/>
      <c r="I286" s="35" t="str">
        <f>IF(COUNTA(B286:C286,E286:H286)=0,"",IF(OR(COUNTIFS(Fontes!$A$7:$A$106,B286,Fontes!$B$7:$B$106,"&lt;&gt;")&lt;&gt;1,COUNTIFS(Orcamento!$A$7:$A$306,C286,Orcamento!$B$7:$B$306,"&lt;&gt;")&lt;&gt;1),"Rever fonte ou artigo",IF(OR(G286&lt;&gt;"Confirmada",COUNT(E286:F286)&lt;&gt;2),"Cobertura por apurar",IF(COUNTIFS($B$7:$B$310,B286,$C$7:$C$310,C286)&gt;1,"Rever par fonte/artigo duplicado",IF(INDEX(Orcamento!$T$7:$T$306,MATCH(C286,Orcamento!$A$7:$A$306,0))&lt;&gt;"OK","Rever orçamento associado",IF(OR(E286&lt;0,F286&lt;0,F286&gt;E286,SUMIF($C$7:$C$310,C286,$E$7:$E$310)&gt;INDEX(Orcamento!$K$7:$K$306,MATCH(C286,Orcamento!$A$7:$A$306,0))-INDEX(Orcamento!$L$7:$L$306,MATCH(C286,Orcamento!$A$7:$A$306,0)),SUMIF($C$7:$C$310,C286,$F$7:$F$310)&gt;INDEX(Orcamento!$S$7:$S$306,MATCH(C286,Orcamento!$A$7:$A$306,0)),SUMIF($C$7:$C$310,C286,$E$7:$E$310)-SUMIF($C$7:$C$310,C286,$F$7:$F$310)&gt;INDEX(Orcamento!$K$7:$K$306,MATCH(C286,Orcamento!$A$7:$A$306,0))-INDEX(Orcamento!$L$7:$L$306,MATCH(C286,Orcamento!$A$7:$A$306,0))-INDEX(Orcamento!$S$7:$S$306,MATCH(C286,Orcamento!$A$7:$A$306,0))),"Rever sobreposição ou limites",IF(H286="","Falta fundamento","OK")))))))</f>
        <v/>
      </c>
    </row>
    <row r="287" spans="1:9" ht="34.950000000000003" customHeight="1">
      <c r="A287" s="8" t="s">
        <v>1277</v>
      </c>
      <c r="B287" s="7"/>
      <c r="C287" s="7"/>
      <c r="D287" s="8" t="str">
        <f>IF(C287="","",IF(COUNTIF(Orcamento!$A$7:$A$106,C287)&lt;&gt;1,"Rever ID",IF(INDEX(Orcamento!$B$7:$B$106,MATCH(C287,Orcamento!$A$7:$A$106,0))="","Rever artigo sem intervenção",INDEX(Orcamento!$B$7:$B$106,MATCH(C287,Orcamento!$A$7:$A$106,0)))))</f>
        <v/>
      </c>
      <c r="E287" s="12"/>
      <c r="F287" s="12"/>
      <c r="G287" s="7"/>
      <c r="H287" s="7"/>
      <c r="I287" s="35" t="str">
        <f>IF(COUNTA(B287:C287,E287:H287)=0,"",IF(OR(COUNTIFS(Fontes!$A$7:$A$106,B287,Fontes!$B$7:$B$106,"&lt;&gt;")&lt;&gt;1,COUNTIFS(Orcamento!$A$7:$A$306,C287,Orcamento!$B$7:$B$306,"&lt;&gt;")&lt;&gt;1),"Rever fonte ou artigo",IF(OR(G287&lt;&gt;"Confirmada",COUNT(E287:F287)&lt;&gt;2),"Cobertura por apurar",IF(COUNTIFS($B$7:$B$310,B287,$C$7:$C$310,C287)&gt;1,"Rever par fonte/artigo duplicado",IF(INDEX(Orcamento!$T$7:$T$306,MATCH(C287,Orcamento!$A$7:$A$306,0))&lt;&gt;"OK","Rever orçamento associado",IF(OR(E287&lt;0,F287&lt;0,F287&gt;E287,SUMIF($C$7:$C$310,C287,$E$7:$E$310)&gt;INDEX(Orcamento!$K$7:$K$306,MATCH(C287,Orcamento!$A$7:$A$306,0))-INDEX(Orcamento!$L$7:$L$306,MATCH(C287,Orcamento!$A$7:$A$306,0)),SUMIF($C$7:$C$310,C287,$F$7:$F$310)&gt;INDEX(Orcamento!$S$7:$S$306,MATCH(C287,Orcamento!$A$7:$A$306,0)),SUMIF($C$7:$C$310,C287,$E$7:$E$310)-SUMIF($C$7:$C$310,C287,$F$7:$F$310)&gt;INDEX(Orcamento!$K$7:$K$306,MATCH(C287,Orcamento!$A$7:$A$306,0))-INDEX(Orcamento!$L$7:$L$306,MATCH(C287,Orcamento!$A$7:$A$306,0))-INDEX(Orcamento!$S$7:$S$306,MATCH(C287,Orcamento!$A$7:$A$306,0))),"Rever sobreposição ou limites",IF(H287="","Falta fundamento","OK")))))))</f>
        <v/>
      </c>
    </row>
    <row r="288" spans="1:9" ht="34.950000000000003" customHeight="1">
      <c r="A288" s="8" t="s">
        <v>1278</v>
      </c>
      <c r="B288" s="7"/>
      <c r="C288" s="7"/>
      <c r="D288" s="8" t="str">
        <f>IF(C288="","",IF(COUNTIF(Orcamento!$A$7:$A$106,C288)&lt;&gt;1,"Rever ID",IF(INDEX(Orcamento!$B$7:$B$106,MATCH(C288,Orcamento!$A$7:$A$106,0))="","Rever artigo sem intervenção",INDEX(Orcamento!$B$7:$B$106,MATCH(C288,Orcamento!$A$7:$A$106,0)))))</f>
        <v/>
      </c>
      <c r="E288" s="12"/>
      <c r="F288" s="12"/>
      <c r="G288" s="7"/>
      <c r="H288" s="7"/>
      <c r="I288" s="35" t="str">
        <f>IF(COUNTA(B288:C288,E288:H288)=0,"",IF(OR(COUNTIFS(Fontes!$A$7:$A$106,B288,Fontes!$B$7:$B$106,"&lt;&gt;")&lt;&gt;1,COUNTIFS(Orcamento!$A$7:$A$306,C288,Orcamento!$B$7:$B$306,"&lt;&gt;")&lt;&gt;1),"Rever fonte ou artigo",IF(OR(G288&lt;&gt;"Confirmada",COUNT(E288:F288)&lt;&gt;2),"Cobertura por apurar",IF(COUNTIFS($B$7:$B$310,B288,$C$7:$C$310,C288)&gt;1,"Rever par fonte/artigo duplicado",IF(INDEX(Orcamento!$T$7:$T$306,MATCH(C288,Orcamento!$A$7:$A$306,0))&lt;&gt;"OK","Rever orçamento associado",IF(OR(E288&lt;0,F288&lt;0,F288&gt;E288,SUMIF($C$7:$C$310,C288,$E$7:$E$310)&gt;INDEX(Orcamento!$K$7:$K$306,MATCH(C288,Orcamento!$A$7:$A$306,0))-INDEX(Orcamento!$L$7:$L$306,MATCH(C288,Orcamento!$A$7:$A$306,0)),SUMIF($C$7:$C$310,C288,$F$7:$F$310)&gt;INDEX(Orcamento!$S$7:$S$306,MATCH(C288,Orcamento!$A$7:$A$306,0)),SUMIF($C$7:$C$310,C288,$E$7:$E$310)-SUMIF($C$7:$C$310,C288,$F$7:$F$310)&gt;INDEX(Orcamento!$K$7:$K$306,MATCH(C288,Orcamento!$A$7:$A$306,0))-INDEX(Orcamento!$L$7:$L$306,MATCH(C288,Orcamento!$A$7:$A$306,0))-INDEX(Orcamento!$S$7:$S$306,MATCH(C288,Orcamento!$A$7:$A$306,0))),"Rever sobreposição ou limites",IF(H288="","Falta fundamento","OK")))))))</f>
        <v/>
      </c>
    </row>
    <row r="289" spans="1:9" ht="34.950000000000003" customHeight="1">
      <c r="A289" s="8" t="s">
        <v>1279</v>
      </c>
      <c r="B289" s="7"/>
      <c r="C289" s="7"/>
      <c r="D289" s="8" t="str">
        <f>IF(C289="","",IF(COUNTIF(Orcamento!$A$7:$A$106,C289)&lt;&gt;1,"Rever ID",IF(INDEX(Orcamento!$B$7:$B$106,MATCH(C289,Orcamento!$A$7:$A$106,0))="","Rever artigo sem intervenção",INDEX(Orcamento!$B$7:$B$106,MATCH(C289,Orcamento!$A$7:$A$106,0)))))</f>
        <v/>
      </c>
      <c r="E289" s="12"/>
      <c r="F289" s="12"/>
      <c r="G289" s="7"/>
      <c r="H289" s="7"/>
      <c r="I289" s="35" t="str">
        <f>IF(COUNTA(B289:C289,E289:H289)=0,"",IF(OR(COUNTIFS(Fontes!$A$7:$A$106,B289,Fontes!$B$7:$B$106,"&lt;&gt;")&lt;&gt;1,COUNTIFS(Orcamento!$A$7:$A$306,C289,Orcamento!$B$7:$B$306,"&lt;&gt;")&lt;&gt;1),"Rever fonte ou artigo",IF(OR(G289&lt;&gt;"Confirmada",COUNT(E289:F289)&lt;&gt;2),"Cobertura por apurar",IF(COUNTIFS($B$7:$B$310,B289,$C$7:$C$310,C289)&gt;1,"Rever par fonte/artigo duplicado",IF(INDEX(Orcamento!$T$7:$T$306,MATCH(C289,Orcamento!$A$7:$A$306,0))&lt;&gt;"OK","Rever orçamento associado",IF(OR(E289&lt;0,F289&lt;0,F289&gt;E289,SUMIF($C$7:$C$310,C289,$E$7:$E$310)&gt;INDEX(Orcamento!$K$7:$K$306,MATCH(C289,Orcamento!$A$7:$A$306,0))-INDEX(Orcamento!$L$7:$L$306,MATCH(C289,Orcamento!$A$7:$A$306,0)),SUMIF($C$7:$C$310,C289,$F$7:$F$310)&gt;INDEX(Orcamento!$S$7:$S$306,MATCH(C289,Orcamento!$A$7:$A$306,0)),SUMIF($C$7:$C$310,C289,$E$7:$E$310)-SUMIF($C$7:$C$310,C289,$F$7:$F$310)&gt;INDEX(Orcamento!$K$7:$K$306,MATCH(C289,Orcamento!$A$7:$A$306,0))-INDEX(Orcamento!$L$7:$L$306,MATCH(C289,Orcamento!$A$7:$A$306,0))-INDEX(Orcamento!$S$7:$S$306,MATCH(C289,Orcamento!$A$7:$A$306,0))),"Rever sobreposição ou limites",IF(H289="","Falta fundamento","OK")))))))</f>
        <v/>
      </c>
    </row>
    <row r="290" spans="1:9" ht="34.950000000000003" customHeight="1">
      <c r="A290" s="8" t="s">
        <v>1280</v>
      </c>
      <c r="B290" s="7"/>
      <c r="C290" s="7"/>
      <c r="D290" s="8" t="str">
        <f>IF(C290="","",IF(COUNTIF(Orcamento!$A$7:$A$106,C290)&lt;&gt;1,"Rever ID",IF(INDEX(Orcamento!$B$7:$B$106,MATCH(C290,Orcamento!$A$7:$A$106,0))="","Rever artigo sem intervenção",INDEX(Orcamento!$B$7:$B$106,MATCH(C290,Orcamento!$A$7:$A$106,0)))))</f>
        <v/>
      </c>
      <c r="E290" s="12"/>
      <c r="F290" s="12"/>
      <c r="G290" s="7"/>
      <c r="H290" s="7"/>
      <c r="I290" s="35" t="str">
        <f>IF(COUNTA(B290:C290,E290:H290)=0,"",IF(OR(COUNTIFS(Fontes!$A$7:$A$106,B290,Fontes!$B$7:$B$106,"&lt;&gt;")&lt;&gt;1,COUNTIFS(Orcamento!$A$7:$A$306,C290,Orcamento!$B$7:$B$306,"&lt;&gt;")&lt;&gt;1),"Rever fonte ou artigo",IF(OR(G290&lt;&gt;"Confirmada",COUNT(E290:F290)&lt;&gt;2),"Cobertura por apurar",IF(COUNTIFS($B$7:$B$310,B290,$C$7:$C$310,C290)&gt;1,"Rever par fonte/artigo duplicado",IF(INDEX(Orcamento!$T$7:$T$306,MATCH(C290,Orcamento!$A$7:$A$306,0))&lt;&gt;"OK","Rever orçamento associado",IF(OR(E290&lt;0,F290&lt;0,F290&gt;E290,SUMIF($C$7:$C$310,C290,$E$7:$E$310)&gt;INDEX(Orcamento!$K$7:$K$306,MATCH(C290,Orcamento!$A$7:$A$306,0))-INDEX(Orcamento!$L$7:$L$306,MATCH(C290,Orcamento!$A$7:$A$306,0)),SUMIF($C$7:$C$310,C290,$F$7:$F$310)&gt;INDEX(Orcamento!$S$7:$S$306,MATCH(C290,Orcamento!$A$7:$A$306,0)),SUMIF($C$7:$C$310,C290,$E$7:$E$310)-SUMIF($C$7:$C$310,C290,$F$7:$F$310)&gt;INDEX(Orcamento!$K$7:$K$306,MATCH(C290,Orcamento!$A$7:$A$306,0))-INDEX(Orcamento!$L$7:$L$306,MATCH(C290,Orcamento!$A$7:$A$306,0))-INDEX(Orcamento!$S$7:$S$306,MATCH(C290,Orcamento!$A$7:$A$306,0))),"Rever sobreposição ou limites",IF(H290="","Falta fundamento","OK")))))))</f>
        <v/>
      </c>
    </row>
    <row r="291" spans="1:9" ht="34.950000000000003" customHeight="1">
      <c r="A291" s="8" t="s">
        <v>1281</v>
      </c>
      <c r="B291" s="7"/>
      <c r="C291" s="7"/>
      <c r="D291" s="8" t="str">
        <f>IF(C291="","",IF(COUNTIF(Orcamento!$A$7:$A$106,C291)&lt;&gt;1,"Rever ID",IF(INDEX(Orcamento!$B$7:$B$106,MATCH(C291,Orcamento!$A$7:$A$106,0))="","Rever artigo sem intervenção",INDEX(Orcamento!$B$7:$B$106,MATCH(C291,Orcamento!$A$7:$A$106,0)))))</f>
        <v/>
      </c>
      <c r="E291" s="12"/>
      <c r="F291" s="12"/>
      <c r="G291" s="7"/>
      <c r="H291" s="7"/>
      <c r="I291" s="35" t="str">
        <f>IF(COUNTA(B291:C291,E291:H291)=0,"",IF(OR(COUNTIFS(Fontes!$A$7:$A$106,B291,Fontes!$B$7:$B$106,"&lt;&gt;")&lt;&gt;1,COUNTIFS(Orcamento!$A$7:$A$306,C291,Orcamento!$B$7:$B$306,"&lt;&gt;")&lt;&gt;1),"Rever fonte ou artigo",IF(OR(G291&lt;&gt;"Confirmada",COUNT(E291:F291)&lt;&gt;2),"Cobertura por apurar",IF(COUNTIFS($B$7:$B$310,B291,$C$7:$C$310,C291)&gt;1,"Rever par fonte/artigo duplicado",IF(INDEX(Orcamento!$T$7:$T$306,MATCH(C291,Orcamento!$A$7:$A$306,0))&lt;&gt;"OK","Rever orçamento associado",IF(OR(E291&lt;0,F291&lt;0,F291&gt;E291,SUMIF($C$7:$C$310,C291,$E$7:$E$310)&gt;INDEX(Orcamento!$K$7:$K$306,MATCH(C291,Orcamento!$A$7:$A$306,0))-INDEX(Orcamento!$L$7:$L$306,MATCH(C291,Orcamento!$A$7:$A$306,0)),SUMIF($C$7:$C$310,C291,$F$7:$F$310)&gt;INDEX(Orcamento!$S$7:$S$306,MATCH(C291,Orcamento!$A$7:$A$306,0)),SUMIF($C$7:$C$310,C291,$E$7:$E$310)-SUMIF($C$7:$C$310,C291,$F$7:$F$310)&gt;INDEX(Orcamento!$K$7:$K$306,MATCH(C291,Orcamento!$A$7:$A$306,0))-INDEX(Orcamento!$L$7:$L$306,MATCH(C291,Orcamento!$A$7:$A$306,0))-INDEX(Orcamento!$S$7:$S$306,MATCH(C291,Orcamento!$A$7:$A$306,0))),"Rever sobreposição ou limites",IF(H291="","Falta fundamento","OK")))))))</f>
        <v/>
      </c>
    </row>
    <row r="292" spans="1:9" ht="34.950000000000003" customHeight="1">
      <c r="A292" s="8" t="s">
        <v>1282</v>
      </c>
      <c r="B292" s="7"/>
      <c r="C292" s="7"/>
      <c r="D292" s="8" t="str">
        <f>IF(C292="","",IF(COUNTIF(Orcamento!$A$7:$A$106,C292)&lt;&gt;1,"Rever ID",IF(INDEX(Orcamento!$B$7:$B$106,MATCH(C292,Orcamento!$A$7:$A$106,0))="","Rever artigo sem intervenção",INDEX(Orcamento!$B$7:$B$106,MATCH(C292,Orcamento!$A$7:$A$106,0)))))</f>
        <v/>
      </c>
      <c r="E292" s="12"/>
      <c r="F292" s="12"/>
      <c r="G292" s="7"/>
      <c r="H292" s="7"/>
      <c r="I292" s="35" t="str">
        <f>IF(COUNTA(B292:C292,E292:H292)=0,"",IF(OR(COUNTIFS(Fontes!$A$7:$A$106,B292,Fontes!$B$7:$B$106,"&lt;&gt;")&lt;&gt;1,COUNTIFS(Orcamento!$A$7:$A$306,C292,Orcamento!$B$7:$B$306,"&lt;&gt;")&lt;&gt;1),"Rever fonte ou artigo",IF(OR(G292&lt;&gt;"Confirmada",COUNT(E292:F292)&lt;&gt;2),"Cobertura por apurar",IF(COUNTIFS($B$7:$B$310,B292,$C$7:$C$310,C292)&gt;1,"Rever par fonte/artigo duplicado",IF(INDEX(Orcamento!$T$7:$T$306,MATCH(C292,Orcamento!$A$7:$A$306,0))&lt;&gt;"OK","Rever orçamento associado",IF(OR(E292&lt;0,F292&lt;0,F292&gt;E292,SUMIF($C$7:$C$310,C292,$E$7:$E$310)&gt;INDEX(Orcamento!$K$7:$K$306,MATCH(C292,Orcamento!$A$7:$A$306,0))-INDEX(Orcamento!$L$7:$L$306,MATCH(C292,Orcamento!$A$7:$A$306,0)),SUMIF($C$7:$C$310,C292,$F$7:$F$310)&gt;INDEX(Orcamento!$S$7:$S$306,MATCH(C292,Orcamento!$A$7:$A$306,0)),SUMIF($C$7:$C$310,C292,$E$7:$E$310)-SUMIF($C$7:$C$310,C292,$F$7:$F$310)&gt;INDEX(Orcamento!$K$7:$K$306,MATCH(C292,Orcamento!$A$7:$A$306,0))-INDEX(Orcamento!$L$7:$L$306,MATCH(C292,Orcamento!$A$7:$A$306,0))-INDEX(Orcamento!$S$7:$S$306,MATCH(C292,Orcamento!$A$7:$A$306,0))),"Rever sobreposição ou limites",IF(H292="","Falta fundamento","OK")))))))</f>
        <v/>
      </c>
    </row>
    <row r="293" spans="1:9" ht="34.950000000000003" customHeight="1">
      <c r="A293" s="8" t="s">
        <v>1283</v>
      </c>
      <c r="B293" s="7"/>
      <c r="C293" s="7"/>
      <c r="D293" s="8" t="str">
        <f>IF(C293="","",IF(COUNTIF(Orcamento!$A$7:$A$106,C293)&lt;&gt;1,"Rever ID",IF(INDEX(Orcamento!$B$7:$B$106,MATCH(C293,Orcamento!$A$7:$A$106,0))="","Rever artigo sem intervenção",INDEX(Orcamento!$B$7:$B$106,MATCH(C293,Orcamento!$A$7:$A$106,0)))))</f>
        <v/>
      </c>
      <c r="E293" s="12"/>
      <c r="F293" s="12"/>
      <c r="G293" s="7"/>
      <c r="H293" s="7"/>
      <c r="I293" s="35" t="str">
        <f>IF(COUNTA(B293:C293,E293:H293)=0,"",IF(OR(COUNTIFS(Fontes!$A$7:$A$106,B293,Fontes!$B$7:$B$106,"&lt;&gt;")&lt;&gt;1,COUNTIFS(Orcamento!$A$7:$A$306,C293,Orcamento!$B$7:$B$306,"&lt;&gt;")&lt;&gt;1),"Rever fonte ou artigo",IF(OR(G293&lt;&gt;"Confirmada",COUNT(E293:F293)&lt;&gt;2),"Cobertura por apurar",IF(COUNTIFS($B$7:$B$310,B293,$C$7:$C$310,C293)&gt;1,"Rever par fonte/artigo duplicado",IF(INDEX(Orcamento!$T$7:$T$306,MATCH(C293,Orcamento!$A$7:$A$306,0))&lt;&gt;"OK","Rever orçamento associado",IF(OR(E293&lt;0,F293&lt;0,F293&gt;E293,SUMIF($C$7:$C$310,C293,$E$7:$E$310)&gt;INDEX(Orcamento!$K$7:$K$306,MATCH(C293,Orcamento!$A$7:$A$306,0))-INDEX(Orcamento!$L$7:$L$306,MATCH(C293,Orcamento!$A$7:$A$306,0)),SUMIF($C$7:$C$310,C293,$F$7:$F$310)&gt;INDEX(Orcamento!$S$7:$S$306,MATCH(C293,Orcamento!$A$7:$A$306,0)),SUMIF($C$7:$C$310,C293,$E$7:$E$310)-SUMIF($C$7:$C$310,C293,$F$7:$F$310)&gt;INDEX(Orcamento!$K$7:$K$306,MATCH(C293,Orcamento!$A$7:$A$306,0))-INDEX(Orcamento!$L$7:$L$306,MATCH(C293,Orcamento!$A$7:$A$306,0))-INDEX(Orcamento!$S$7:$S$306,MATCH(C293,Orcamento!$A$7:$A$306,0))),"Rever sobreposição ou limites",IF(H293="","Falta fundamento","OK")))))))</f>
        <v/>
      </c>
    </row>
    <row r="294" spans="1:9" ht="34.950000000000003" customHeight="1">
      <c r="A294" s="8" t="s">
        <v>1284</v>
      </c>
      <c r="B294" s="7"/>
      <c r="C294" s="7"/>
      <c r="D294" s="8" t="str">
        <f>IF(C294="","",IF(COUNTIF(Orcamento!$A$7:$A$106,C294)&lt;&gt;1,"Rever ID",IF(INDEX(Orcamento!$B$7:$B$106,MATCH(C294,Orcamento!$A$7:$A$106,0))="","Rever artigo sem intervenção",INDEX(Orcamento!$B$7:$B$106,MATCH(C294,Orcamento!$A$7:$A$106,0)))))</f>
        <v/>
      </c>
      <c r="E294" s="12"/>
      <c r="F294" s="12"/>
      <c r="G294" s="7"/>
      <c r="H294" s="7"/>
      <c r="I294" s="35" t="str">
        <f>IF(COUNTA(B294:C294,E294:H294)=0,"",IF(OR(COUNTIFS(Fontes!$A$7:$A$106,B294,Fontes!$B$7:$B$106,"&lt;&gt;")&lt;&gt;1,COUNTIFS(Orcamento!$A$7:$A$306,C294,Orcamento!$B$7:$B$306,"&lt;&gt;")&lt;&gt;1),"Rever fonte ou artigo",IF(OR(G294&lt;&gt;"Confirmada",COUNT(E294:F294)&lt;&gt;2),"Cobertura por apurar",IF(COUNTIFS($B$7:$B$310,B294,$C$7:$C$310,C294)&gt;1,"Rever par fonte/artigo duplicado",IF(INDEX(Orcamento!$T$7:$T$306,MATCH(C294,Orcamento!$A$7:$A$306,0))&lt;&gt;"OK","Rever orçamento associado",IF(OR(E294&lt;0,F294&lt;0,F294&gt;E294,SUMIF($C$7:$C$310,C294,$E$7:$E$310)&gt;INDEX(Orcamento!$K$7:$K$306,MATCH(C294,Orcamento!$A$7:$A$306,0))-INDEX(Orcamento!$L$7:$L$306,MATCH(C294,Orcamento!$A$7:$A$306,0)),SUMIF($C$7:$C$310,C294,$F$7:$F$310)&gt;INDEX(Orcamento!$S$7:$S$306,MATCH(C294,Orcamento!$A$7:$A$306,0)),SUMIF($C$7:$C$310,C294,$E$7:$E$310)-SUMIF($C$7:$C$310,C294,$F$7:$F$310)&gt;INDEX(Orcamento!$K$7:$K$306,MATCH(C294,Orcamento!$A$7:$A$306,0))-INDEX(Orcamento!$L$7:$L$306,MATCH(C294,Orcamento!$A$7:$A$306,0))-INDEX(Orcamento!$S$7:$S$306,MATCH(C294,Orcamento!$A$7:$A$306,0))),"Rever sobreposição ou limites",IF(H294="","Falta fundamento","OK")))))))</f>
        <v/>
      </c>
    </row>
    <row r="295" spans="1:9" ht="34.950000000000003" customHeight="1">
      <c r="A295" s="8" t="s">
        <v>1285</v>
      </c>
      <c r="B295" s="7"/>
      <c r="C295" s="7"/>
      <c r="D295" s="8" t="str">
        <f>IF(C295="","",IF(COUNTIF(Orcamento!$A$7:$A$106,C295)&lt;&gt;1,"Rever ID",IF(INDEX(Orcamento!$B$7:$B$106,MATCH(C295,Orcamento!$A$7:$A$106,0))="","Rever artigo sem intervenção",INDEX(Orcamento!$B$7:$B$106,MATCH(C295,Orcamento!$A$7:$A$106,0)))))</f>
        <v/>
      </c>
      <c r="E295" s="12"/>
      <c r="F295" s="12"/>
      <c r="G295" s="7"/>
      <c r="H295" s="7"/>
      <c r="I295" s="35" t="str">
        <f>IF(COUNTA(B295:C295,E295:H295)=0,"",IF(OR(COUNTIFS(Fontes!$A$7:$A$106,B295,Fontes!$B$7:$B$106,"&lt;&gt;")&lt;&gt;1,COUNTIFS(Orcamento!$A$7:$A$306,C295,Orcamento!$B$7:$B$306,"&lt;&gt;")&lt;&gt;1),"Rever fonte ou artigo",IF(OR(G295&lt;&gt;"Confirmada",COUNT(E295:F295)&lt;&gt;2),"Cobertura por apurar",IF(COUNTIFS($B$7:$B$310,B295,$C$7:$C$310,C295)&gt;1,"Rever par fonte/artigo duplicado",IF(INDEX(Orcamento!$T$7:$T$306,MATCH(C295,Orcamento!$A$7:$A$306,0))&lt;&gt;"OK","Rever orçamento associado",IF(OR(E295&lt;0,F295&lt;0,F295&gt;E295,SUMIF($C$7:$C$310,C295,$E$7:$E$310)&gt;INDEX(Orcamento!$K$7:$K$306,MATCH(C295,Orcamento!$A$7:$A$306,0))-INDEX(Orcamento!$L$7:$L$306,MATCH(C295,Orcamento!$A$7:$A$306,0)),SUMIF($C$7:$C$310,C295,$F$7:$F$310)&gt;INDEX(Orcamento!$S$7:$S$306,MATCH(C295,Orcamento!$A$7:$A$306,0)),SUMIF($C$7:$C$310,C295,$E$7:$E$310)-SUMIF($C$7:$C$310,C295,$F$7:$F$310)&gt;INDEX(Orcamento!$K$7:$K$306,MATCH(C295,Orcamento!$A$7:$A$306,0))-INDEX(Orcamento!$L$7:$L$306,MATCH(C295,Orcamento!$A$7:$A$306,0))-INDEX(Orcamento!$S$7:$S$306,MATCH(C295,Orcamento!$A$7:$A$306,0))),"Rever sobreposição ou limites",IF(H295="","Falta fundamento","OK")))))))</f>
        <v/>
      </c>
    </row>
    <row r="296" spans="1:9" ht="34.950000000000003" customHeight="1">
      <c r="A296" s="8" t="s">
        <v>1286</v>
      </c>
      <c r="B296" s="7"/>
      <c r="C296" s="7"/>
      <c r="D296" s="8" t="str">
        <f>IF(C296="","",IF(COUNTIF(Orcamento!$A$7:$A$106,C296)&lt;&gt;1,"Rever ID",IF(INDEX(Orcamento!$B$7:$B$106,MATCH(C296,Orcamento!$A$7:$A$106,0))="","Rever artigo sem intervenção",INDEX(Orcamento!$B$7:$B$106,MATCH(C296,Orcamento!$A$7:$A$106,0)))))</f>
        <v/>
      </c>
      <c r="E296" s="12"/>
      <c r="F296" s="12"/>
      <c r="G296" s="7"/>
      <c r="H296" s="7"/>
      <c r="I296" s="35" t="str">
        <f>IF(COUNTA(B296:C296,E296:H296)=0,"",IF(OR(COUNTIFS(Fontes!$A$7:$A$106,B296,Fontes!$B$7:$B$106,"&lt;&gt;")&lt;&gt;1,COUNTIFS(Orcamento!$A$7:$A$306,C296,Orcamento!$B$7:$B$306,"&lt;&gt;")&lt;&gt;1),"Rever fonte ou artigo",IF(OR(G296&lt;&gt;"Confirmada",COUNT(E296:F296)&lt;&gt;2),"Cobertura por apurar",IF(COUNTIFS($B$7:$B$310,B296,$C$7:$C$310,C296)&gt;1,"Rever par fonte/artigo duplicado",IF(INDEX(Orcamento!$T$7:$T$306,MATCH(C296,Orcamento!$A$7:$A$306,0))&lt;&gt;"OK","Rever orçamento associado",IF(OR(E296&lt;0,F296&lt;0,F296&gt;E296,SUMIF($C$7:$C$310,C296,$E$7:$E$310)&gt;INDEX(Orcamento!$K$7:$K$306,MATCH(C296,Orcamento!$A$7:$A$306,0))-INDEX(Orcamento!$L$7:$L$306,MATCH(C296,Orcamento!$A$7:$A$306,0)),SUMIF($C$7:$C$310,C296,$F$7:$F$310)&gt;INDEX(Orcamento!$S$7:$S$306,MATCH(C296,Orcamento!$A$7:$A$306,0)),SUMIF($C$7:$C$310,C296,$E$7:$E$310)-SUMIF($C$7:$C$310,C296,$F$7:$F$310)&gt;INDEX(Orcamento!$K$7:$K$306,MATCH(C296,Orcamento!$A$7:$A$306,0))-INDEX(Orcamento!$L$7:$L$306,MATCH(C296,Orcamento!$A$7:$A$306,0))-INDEX(Orcamento!$S$7:$S$306,MATCH(C296,Orcamento!$A$7:$A$306,0))),"Rever sobreposição ou limites",IF(H296="","Falta fundamento","OK")))))))</f>
        <v/>
      </c>
    </row>
    <row r="297" spans="1:9" ht="34.799999999999997" customHeight="1">
      <c r="A297" s="8" t="s">
        <v>1287</v>
      </c>
      <c r="B297" s="7"/>
      <c r="C297" s="7"/>
      <c r="D297" s="8" t="str">
        <f>IF(C297="","",IF(COUNTIF(Orcamento!$A$7:$A$106,C297)&lt;&gt;1,"Rever ID",IF(INDEX(Orcamento!$B$7:$B$106,MATCH(C297,Orcamento!$A$7:$A$106,0))="","Rever artigo sem intervenção",INDEX(Orcamento!$B$7:$B$106,MATCH(C297,Orcamento!$A$7:$A$106,0)))))</f>
        <v/>
      </c>
      <c r="E297" s="12"/>
      <c r="F297" s="12"/>
      <c r="G297" s="7"/>
      <c r="H297" s="7"/>
      <c r="I297" s="35" t="str">
        <f>IF(COUNTA(B297:C297,E297:H297)=0,"",IF(OR(COUNTIFS(Fontes!$A$7:$A$106,B297,Fontes!$B$7:$B$106,"&lt;&gt;")&lt;&gt;1,COUNTIFS(Orcamento!$A$7:$A$306,C297,Orcamento!$B$7:$B$306,"&lt;&gt;")&lt;&gt;1),"Rever fonte ou artigo",IF(OR(G297&lt;&gt;"Confirmada",COUNT(E297:F297)&lt;&gt;2),"Cobertura por apurar",IF(COUNTIFS($B$7:$B$310,B297,$C$7:$C$310,C297)&gt;1,"Rever par fonte/artigo duplicado",IF(INDEX(Orcamento!$T$7:$T$306,MATCH(C297,Orcamento!$A$7:$A$306,0))&lt;&gt;"OK","Rever orçamento associado",IF(OR(E297&lt;0,F297&lt;0,F297&gt;E297,SUMIF($C$7:$C$310,C297,$E$7:$E$310)&gt;INDEX(Orcamento!$K$7:$K$306,MATCH(C297,Orcamento!$A$7:$A$306,0))-INDEX(Orcamento!$L$7:$L$306,MATCH(C297,Orcamento!$A$7:$A$306,0)),SUMIF($C$7:$C$310,C297,$F$7:$F$310)&gt;INDEX(Orcamento!$S$7:$S$306,MATCH(C297,Orcamento!$A$7:$A$306,0)),SUMIF($C$7:$C$310,C297,$E$7:$E$310)-SUMIF($C$7:$C$310,C297,$F$7:$F$310)&gt;INDEX(Orcamento!$K$7:$K$306,MATCH(C297,Orcamento!$A$7:$A$306,0))-INDEX(Orcamento!$L$7:$L$306,MATCH(C297,Orcamento!$A$7:$A$306,0))-INDEX(Orcamento!$S$7:$S$306,MATCH(C297,Orcamento!$A$7:$A$306,0))),"Rever sobreposição ou limites",IF(H297="","Falta fundamento","OK")))))))</f>
        <v/>
      </c>
    </row>
    <row r="298" spans="1:9" ht="34.950000000000003" customHeight="1">
      <c r="A298" s="8" t="s">
        <v>1288</v>
      </c>
      <c r="B298" s="7"/>
      <c r="C298" s="7"/>
      <c r="D298" s="8" t="str">
        <f>IF(C298="","",IF(COUNTIF(Orcamento!$A$7:$A$106,C298)&lt;&gt;1,"Rever ID",IF(INDEX(Orcamento!$B$7:$B$106,MATCH(C298,Orcamento!$A$7:$A$106,0))="","Rever artigo sem intervenção",INDEX(Orcamento!$B$7:$B$106,MATCH(C298,Orcamento!$A$7:$A$106,0)))))</f>
        <v/>
      </c>
      <c r="E298" s="12"/>
      <c r="F298" s="12"/>
      <c r="G298" s="7"/>
      <c r="H298" s="7"/>
      <c r="I298" s="35" t="str">
        <f>IF(COUNTA(B298:C298,E298:H298)=0,"",IF(OR(COUNTIFS(Fontes!$A$7:$A$106,B298,Fontes!$B$7:$B$106,"&lt;&gt;")&lt;&gt;1,COUNTIFS(Orcamento!$A$7:$A$306,C298,Orcamento!$B$7:$B$306,"&lt;&gt;")&lt;&gt;1),"Rever fonte ou artigo",IF(OR(G298&lt;&gt;"Confirmada",COUNT(E298:F298)&lt;&gt;2),"Cobertura por apurar",IF(COUNTIFS($B$7:$B$310,B298,$C$7:$C$310,C298)&gt;1,"Rever par fonte/artigo duplicado",IF(INDEX(Orcamento!$T$7:$T$306,MATCH(C298,Orcamento!$A$7:$A$306,0))&lt;&gt;"OK","Rever orçamento associado",IF(OR(E298&lt;0,F298&lt;0,F298&gt;E298,SUMIF($C$7:$C$310,C298,$E$7:$E$310)&gt;INDEX(Orcamento!$K$7:$K$306,MATCH(C298,Orcamento!$A$7:$A$306,0))-INDEX(Orcamento!$L$7:$L$306,MATCH(C298,Orcamento!$A$7:$A$306,0)),SUMIF($C$7:$C$310,C298,$F$7:$F$310)&gt;INDEX(Orcamento!$S$7:$S$306,MATCH(C298,Orcamento!$A$7:$A$306,0)),SUMIF($C$7:$C$310,C298,$E$7:$E$310)-SUMIF($C$7:$C$310,C298,$F$7:$F$310)&gt;INDEX(Orcamento!$K$7:$K$306,MATCH(C298,Orcamento!$A$7:$A$306,0))-INDEX(Orcamento!$L$7:$L$306,MATCH(C298,Orcamento!$A$7:$A$306,0))-INDEX(Orcamento!$S$7:$S$306,MATCH(C298,Orcamento!$A$7:$A$306,0))),"Rever sobreposição ou limites",IF(H298="","Falta fundamento","OK")))))))</f>
        <v/>
      </c>
    </row>
    <row r="299" spans="1:9" ht="34.950000000000003" customHeight="1">
      <c r="A299" s="8" t="s">
        <v>1289</v>
      </c>
      <c r="B299" s="7"/>
      <c r="C299" s="7"/>
      <c r="D299" s="8" t="str">
        <f>IF(C299="","",IF(COUNTIF(Orcamento!$A$7:$A$106,C299)&lt;&gt;1,"Rever ID",IF(INDEX(Orcamento!$B$7:$B$106,MATCH(C299,Orcamento!$A$7:$A$106,0))="","Rever artigo sem intervenção",INDEX(Orcamento!$B$7:$B$106,MATCH(C299,Orcamento!$A$7:$A$106,0)))))</f>
        <v/>
      </c>
      <c r="E299" s="12"/>
      <c r="F299" s="12"/>
      <c r="G299" s="7"/>
      <c r="H299" s="7"/>
      <c r="I299" s="35" t="str">
        <f>IF(COUNTA(B299:C299,E299:H299)=0,"",IF(OR(COUNTIFS(Fontes!$A$7:$A$106,B299,Fontes!$B$7:$B$106,"&lt;&gt;")&lt;&gt;1,COUNTIFS(Orcamento!$A$7:$A$306,C299,Orcamento!$B$7:$B$306,"&lt;&gt;")&lt;&gt;1),"Rever fonte ou artigo",IF(OR(G299&lt;&gt;"Confirmada",COUNT(E299:F299)&lt;&gt;2),"Cobertura por apurar",IF(COUNTIFS($B$7:$B$310,B299,$C$7:$C$310,C299)&gt;1,"Rever par fonte/artigo duplicado",IF(INDEX(Orcamento!$T$7:$T$306,MATCH(C299,Orcamento!$A$7:$A$306,0))&lt;&gt;"OK","Rever orçamento associado",IF(OR(E299&lt;0,F299&lt;0,F299&gt;E299,SUMIF($C$7:$C$310,C299,$E$7:$E$310)&gt;INDEX(Orcamento!$K$7:$K$306,MATCH(C299,Orcamento!$A$7:$A$306,0))-INDEX(Orcamento!$L$7:$L$306,MATCH(C299,Orcamento!$A$7:$A$306,0)),SUMIF($C$7:$C$310,C299,$F$7:$F$310)&gt;INDEX(Orcamento!$S$7:$S$306,MATCH(C299,Orcamento!$A$7:$A$306,0)),SUMIF($C$7:$C$310,C299,$E$7:$E$310)-SUMIF($C$7:$C$310,C299,$F$7:$F$310)&gt;INDEX(Orcamento!$K$7:$K$306,MATCH(C299,Orcamento!$A$7:$A$306,0))-INDEX(Orcamento!$L$7:$L$306,MATCH(C299,Orcamento!$A$7:$A$306,0))-INDEX(Orcamento!$S$7:$S$306,MATCH(C299,Orcamento!$A$7:$A$306,0))),"Rever sobreposição ou limites",IF(H299="","Falta fundamento","OK")))))))</f>
        <v/>
      </c>
    </row>
    <row r="300" spans="1:9" ht="34.950000000000003" customHeight="1">
      <c r="A300" s="8" t="s">
        <v>1290</v>
      </c>
      <c r="B300" s="7"/>
      <c r="C300" s="7"/>
      <c r="D300" s="8" t="str">
        <f>IF(C300="","",IF(COUNTIF(Orcamento!$A$7:$A$106,C300)&lt;&gt;1,"Rever ID",IF(INDEX(Orcamento!$B$7:$B$106,MATCH(C300,Orcamento!$A$7:$A$106,0))="","Rever artigo sem intervenção",INDEX(Orcamento!$B$7:$B$106,MATCH(C300,Orcamento!$A$7:$A$106,0)))))</f>
        <v/>
      </c>
      <c r="E300" s="12"/>
      <c r="F300" s="12"/>
      <c r="G300" s="7"/>
      <c r="H300" s="7"/>
      <c r="I300" s="35" t="str">
        <f>IF(COUNTA(B300:C300,E300:H300)=0,"",IF(OR(COUNTIFS(Fontes!$A$7:$A$106,B300,Fontes!$B$7:$B$106,"&lt;&gt;")&lt;&gt;1,COUNTIFS(Orcamento!$A$7:$A$306,C300,Orcamento!$B$7:$B$306,"&lt;&gt;")&lt;&gt;1),"Rever fonte ou artigo",IF(OR(G300&lt;&gt;"Confirmada",COUNT(E300:F300)&lt;&gt;2),"Cobertura por apurar",IF(COUNTIFS($B$7:$B$310,B300,$C$7:$C$310,C300)&gt;1,"Rever par fonte/artigo duplicado",IF(INDEX(Orcamento!$T$7:$T$306,MATCH(C300,Orcamento!$A$7:$A$306,0))&lt;&gt;"OK","Rever orçamento associado",IF(OR(E300&lt;0,F300&lt;0,F300&gt;E300,SUMIF($C$7:$C$310,C300,$E$7:$E$310)&gt;INDEX(Orcamento!$K$7:$K$306,MATCH(C300,Orcamento!$A$7:$A$306,0))-INDEX(Orcamento!$L$7:$L$306,MATCH(C300,Orcamento!$A$7:$A$306,0)),SUMIF($C$7:$C$310,C300,$F$7:$F$310)&gt;INDEX(Orcamento!$S$7:$S$306,MATCH(C300,Orcamento!$A$7:$A$306,0)),SUMIF($C$7:$C$310,C300,$E$7:$E$310)-SUMIF($C$7:$C$310,C300,$F$7:$F$310)&gt;INDEX(Orcamento!$K$7:$K$306,MATCH(C300,Orcamento!$A$7:$A$306,0))-INDEX(Orcamento!$L$7:$L$306,MATCH(C300,Orcamento!$A$7:$A$306,0))-INDEX(Orcamento!$S$7:$S$306,MATCH(C300,Orcamento!$A$7:$A$306,0))),"Rever sobreposição ou limites",IF(H300="","Falta fundamento","OK")))))))</f>
        <v/>
      </c>
    </row>
    <row r="301" spans="1:9" ht="34.950000000000003" customHeight="1">
      <c r="A301" s="8" t="s">
        <v>1291</v>
      </c>
      <c r="B301" s="7"/>
      <c r="C301" s="7"/>
      <c r="D301" s="8" t="str">
        <f>IF(C301="","",IF(COUNTIF(Orcamento!$A$7:$A$106,C301)&lt;&gt;1,"Rever ID",IF(INDEX(Orcamento!$B$7:$B$106,MATCH(C301,Orcamento!$A$7:$A$106,0))="","Rever artigo sem intervenção",INDEX(Orcamento!$B$7:$B$106,MATCH(C301,Orcamento!$A$7:$A$106,0)))))</f>
        <v/>
      </c>
      <c r="E301" s="12"/>
      <c r="F301" s="12"/>
      <c r="G301" s="7"/>
      <c r="H301" s="7"/>
      <c r="I301" s="35" t="str">
        <f>IF(COUNTA(B301:C301,E301:H301)=0,"",IF(OR(COUNTIFS(Fontes!$A$7:$A$106,B301,Fontes!$B$7:$B$106,"&lt;&gt;")&lt;&gt;1,COUNTIFS(Orcamento!$A$7:$A$306,C301,Orcamento!$B$7:$B$306,"&lt;&gt;")&lt;&gt;1),"Rever fonte ou artigo",IF(OR(G301&lt;&gt;"Confirmada",COUNT(E301:F301)&lt;&gt;2),"Cobertura por apurar",IF(COUNTIFS($B$7:$B$310,B301,$C$7:$C$310,C301)&gt;1,"Rever par fonte/artigo duplicado",IF(INDEX(Orcamento!$T$7:$T$306,MATCH(C301,Orcamento!$A$7:$A$306,0))&lt;&gt;"OK","Rever orçamento associado",IF(OR(E301&lt;0,F301&lt;0,F301&gt;E301,SUMIF($C$7:$C$310,C301,$E$7:$E$310)&gt;INDEX(Orcamento!$K$7:$K$306,MATCH(C301,Orcamento!$A$7:$A$306,0))-INDEX(Orcamento!$L$7:$L$306,MATCH(C301,Orcamento!$A$7:$A$306,0)),SUMIF($C$7:$C$310,C301,$F$7:$F$310)&gt;INDEX(Orcamento!$S$7:$S$306,MATCH(C301,Orcamento!$A$7:$A$306,0)),SUMIF($C$7:$C$310,C301,$E$7:$E$310)-SUMIF($C$7:$C$310,C301,$F$7:$F$310)&gt;INDEX(Orcamento!$K$7:$K$306,MATCH(C301,Orcamento!$A$7:$A$306,0))-INDEX(Orcamento!$L$7:$L$306,MATCH(C301,Orcamento!$A$7:$A$306,0))-INDEX(Orcamento!$S$7:$S$306,MATCH(C301,Orcamento!$A$7:$A$306,0))),"Rever sobreposição ou limites",IF(H301="","Falta fundamento","OK")))))))</f>
        <v/>
      </c>
    </row>
    <row r="302" spans="1:9" ht="34.950000000000003" customHeight="1">
      <c r="A302" s="8" t="s">
        <v>1292</v>
      </c>
      <c r="B302" s="7"/>
      <c r="C302" s="7"/>
      <c r="D302" s="8" t="str">
        <f>IF(C302="","",IF(COUNTIF(Orcamento!$A$7:$A$106,C302)&lt;&gt;1,"Rever ID",IF(INDEX(Orcamento!$B$7:$B$106,MATCH(C302,Orcamento!$A$7:$A$106,0))="","Rever artigo sem intervenção",INDEX(Orcamento!$B$7:$B$106,MATCH(C302,Orcamento!$A$7:$A$106,0)))))</f>
        <v/>
      </c>
      <c r="E302" s="12"/>
      <c r="F302" s="12"/>
      <c r="G302" s="7"/>
      <c r="H302" s="7"/>
      <c r="I302" s="35" t="str">
        <f>IF(COUNTA(B302:C302,E302:H302)=0,"",IF(OR(COUNTIFS(Fontes!$A$7:$A$106,B302,Fontes!$B$7:$B$106,"&lt;&gt;")&lt;&gt;1,COUNTIFS(Orcamento!$A$7:$A$306,C302,Orcamento!$B$7:$B$306,"&lt;&gt;")&lt;&gt;1),"Rever fonte ou artigo",IF(OR(G302&lt;&gt;"Confirmada",COUNT(E302:F302)&lt;&gt;2),"Cobertura por apurar",IF(COUNTIFS($B$7:$B$310,B302,$C$7:$C$310,C302)&gt;1,"Rever par fonte/artigo duplicado",IF(INDEX(Orcamento!$T$7:$T$306,MATCH(C302,Orcamento!$A$7:$A$306,0))&lt;&gt;"OK","Rever orçamento associado",IF(OR(E302&lt;0,F302&lt;0,F302&gt;E302,SUMIF($C$7:$C$310,C302,$E$7:$E$310)&gt;INDEX(Orcamento!$K$7:$K$306,MATCH(C302,Orcamento!$A$7:$A$306,0))-INDEX(Orcamento!$L$7:$L$306,MATCH(C302,Orcamento!$A$7:$A$306,0)),SUMIF($C$7:$C$310,C302,$F$7:$F$310)&gt;INDEX(Orcamento!$S$7:$S$306,MATCH(C302,Orcamento!$A$7:$A$306,0)),SUMIF($C$7:$C$310,C302,$E$7:$E$310)-SUMIF($C$7:$C$310,C302,$F$7:$F$310)&gt;INDEX(Orcamento!$K$7:$K$306,MATCH(C302,Orcamento!$A$7:$A$306,0))-INDEX(Orcamento!$L$7:$L$306,MATCH(C302,Orcamento!$A$7:$A$306,0))-INDEX(Orcamento!$S$7:$S$306,MATCH(C302,Orcamento!$A$7:$A$306,0))),"Rever sobreposição ou limites",IF(H302="","Falta fundamento","OK")))))))</f>
        <v/>
      </c>
    </row>
    <row r="303" spans="1:9" ht="34.950000000000003" customHeight="1">
      <c r="A303" s="8" t="s">
        <v>1293</v>
      </c>
      <c r="B303" s="7"/>
      <c r="C303" s="7"/>
      <c r="D303" s="8" t="str">
        <f>IF(C303="","",IF(COUNTIF(Orcamento!$A$7:$A$106,C303)&lt;&gt;1,"Rever ID",IF(INDEX(Orcamento!$B$7:$B$106,MATCH(C303,Orcamento!$A$7:$A$106,0))="","Rever artigo sem intervenção",INDEX(Orcamento!$B$7:$B$106,MATCH(C303,Orcamento!$A$7:$A$106,0)))))</f>
        <v/>
      </c>
      <c r="E303" s="12"/>
      <c r="F303" s="12"/>
      <c r="G303" s="7"/>
      <c r="H303" s="7"/>
      <c r="I303" s="35" t="str">
        <f>IF(COUNTA(B303:C303,E303:H303)=0,"",IF(OR(COUNTIFS(Fontes!$A$7:$A$106,B303,Fontes!$B$7:$B$106,"&lt;&gt;")&lt;&gt;1,COUNTIFS(Orcamento!$A$7:$A$306,C303,Orcamento!$B$7:$B$306,"&lt;&gt;")&lt;&gt;1),"Rever fonte ou artigo",IF(OR(G303&lt;&gt;"Confirmada",COUNT(E303:F303)&lt;&gt;2),"Cobertura por apurar",IF(COUNTIFS($B$7:$B$310,B303,$C$7:$C$310,C303)&gt;1,"Rever par fonte/artigo duplicado",IF(INDEX(Orcamento!$T$7:$T$306,MATCH(C303,Orcamento!$A$7:$A$306,0))&lt;&gt;"OK","Rever orçamento associado",IF(OR(E303&lt;0,F303&lt;0,F303&gt;E303,SUMIF($C$7:$C$310,C303,$E$7:$E$310)&gt;INDEX(Orcamento!$K$7:$K$306,MATCH(C303,Orcamento!$A$7:$A$306,0))-INDEX(Orcamento!$L$7:$L$306,MATCH(C303,Orcamento!$A$7:$A$306,0)),SUMIF($C$7:$C$310,C303,$F$7:$F$310)&gt;INDEX(Orcamento!$S$7:$S$306,MATCH(C303,Orcamento!$A$7:$A$306,0)),SUMIF($C$7:$C$310,C303,$E$7:$E$310)-SUMIF($C$7:$C$310,C303,$F$7:$F$310)&gt;INDEX(Orcamento!$K$7:$K$306,MATCH(C303,Orcamento!$A$7:$A$306,0))-INDEX(Orcamento!$L$7:$L$306,MATCH(C303,Orcamento!$A$7:$A$306,0))-INDEX(Orcamento!$S$7:$S$306,MATCH(C303,Orcamento!$A$7:$A$306,0))),"Rever sobreposição ou limites",IF(H303="","Falta fundamento","OK")))))))</f>
        <v/>
      </c>
    </row>
    <row r="304" spans="1:9" ht="34.950000000000003" customHeight="1">
      <c r="A304" s="8" t="s">
        <v>1294</v>
      </c>
      <c r="B304" s="7"/>
      <c r="C304" s="7"/>
      <c r="D304" s="8" t="str">
        <f>IF(C304="","",IF(COUNTIF(Orcamento!$A$7:$A$106,C304)&lt;&gt;1,"Rever ID",IF(INDEX(Orcamento!$B$7:$B$106,MATCH(C304,Orcamento!$A$7:$A$106,0))="","Rever artigo sem intervenção",INDEX(Orcamento!$B$7:$B$106,MATCH(C304,Orcamento!$A$7:$A$106,0)))))</f>
        <v/>
      </c>
      <c r="E304" s="12"/>
      <c r="F304" s="12"/>
      <c r="G304" s="7"/>
      <c r="H304" s="7"/>
      <c r="I304" s="35" t="str">
        <f>IF(COUNTA(B304:C304,E304:H304)=0,"",IF(OR(COUNTIFS(Fontes!$A$7:$A$106,B304,Fontes!$B$7:$B$106,"&lt;&gt;")&lt;&gt;1,COUNTIFS(Orcamento!$A$7:$A$306,C304,Orcamento!$B$7:$B$306,"&lt;&gt;")&lt;&gt;1),"Rever fonte ou artigo",IF(OR(G304&lt;&gt;"Confirmada",COUNT(E304:F304)&lt;&gt;2),"Cobertura por apurar",IF(COUNTIFS($B$7:$B$310,B304,$C$7:$C$310,C304)&gt;1,"Rever par fonte/artigo duplicado",IF(INDEX(Orcamento!$T$7:$T$306,MATCH(C304,Orcamento!$A$7:$A$306,0))&lt;&gt;"OK","Rever orçamento associado",IF(OR(E304&lt;0,F304&lt;0,F304&gt;E304,SUMIF($C$7:$C$310,C304,$E$7:$E$310)&gt;INDEX(Orcamento!$K$7:$K$306,MATCH(C304,Orcamento!$A$7:$A$306,0))-INDEX(Orcamento!$L$7:$L$306,MATCH(C304,Orcamento!$A$7:$A$306,0)),SUMIF($C$7:$C$310,C304,$F$7:$F$310)&gt;INDEX(Orcamento!$S$7:$S$306,MATCH(C304,Orcamento!$A$7:$A$306,0)),SUMIF($C$7:$C$310,C304,$E$7:$E$310)-SUMIF($C$7:$C$310,C304,$F$7:$F$310)&gt;INDEX(Orcamento!$K$7:$K$306,MATCH(C304,Orcamento!$A$7:$A$306,0))-INDEX(Orcamento!$L$7:$L$306,MATCH(C304,Orcamento!$A$7:$A$306,0))-INDEX(Orcamento!$S$7:$S$306,MATCH(C304,Orcamento!$A$7:$A$306,0))),"Rever sobreposição ou limites",IF(H304="","Falta fundamento","OK")))))))</f>
        <v/>
      </c>
    </row>
    <row r="305" spans="1:9" ht="34.950000000000003" customHeight="1">
      <c r="A305" s="8" t="s">
        <v>1295</v>
      </c>
      <c r="B305" s="7"/>
      <c r="C305" s="7"/>
      <c r="D305" s="8" t="str">
        <f>IF(C305="","",IF(COUNTIF(Orcamento!$A$7:$A$106,C305)&lt;&gt;1,"Rever ID",IF(INDEX(Orcamento!$B$7:$B$106,MATCH(C305,Orcamento!$A$7:$A$106,0))="","Rever artigo sem intervenção",INDEX(Orcamento!$B$7:$B$106,MATCH(C305,Orcamento!$A$7:$A$106,0)))))</f>
        <v/>
      </c>
      <c r="E305" s="12"/>
      <c r="F305" s="12"/>
      <c r="G305" s="7"/>
      <c r="H305" s="7"/>
      <c r="I305" s="35" t="str">
        <f>IF(COUNTA(B305:C305,E305:H305)=0,"",IF(OR(COUNTIFS(Fontes!$A$7:$A$106,B305,Fontes!$B$7:$B$106,"&lt;&gt;")&lt;&gt;1,COUNTIFS(Orcamento!$A$7:$A$306,C305,Orcamento!$B$7:$B$306,"&lt;&gt;")&lt;&gt;1),"Rever fonte ou artigo",IF(OR(G305&lt;&gt;"Confirmada",COUNT(E305:F305)&lt;&gt;2),"Cobertura por apurar",IF(COUNTIFS($B$7:$B$310,B305,$C$7:$C$310,C305)&gt;1,"Rever par fonte/artigo duplicado",IF(INDEX(Orcamento!$T$7:$T$306,MATCH(C305,Orcamento!$A$7:$A$306,0))&lt;&gt;"OK","Rever orçamento associado",IF(OR(E305&lt;0,F305&lt;0,F305&gt;E305,SUMIF($C$7:$C$310,C305,$E$7:$E$310)&gt;INDEX(Orcamento!$K$7:$K$306,MATCH(C305,Orcamento!$A$7:$A$306,0))-INDEX(Orcamento!$L$7:$L$306,MATCH(C305,Orcamento!$A$7:$A$306,0)),SUMIF($C$7:$C$310,C305,$F$7:$F$310)&gt;INDEX(Orcamento!$S$7:$S$306,MATCH(C305,Orcamento!$A$7:$A$306,0)),SUMIF($C$7:$C$310,C305,$E$7:$E$310)-SUMIF($C$7:$C$310,C305,$F$7:$F$310)&gt;INDEX(Orcamento!$K$7:$K$306,MATCH(C305,Orcamento!$A$7:$A$306,0))-INDEX(Orcamento!$L$7:$L$306,MATCH(C305,Orcamento!$A$7:$A$306,0))-INDEX(Orcamento!$S$7:$S$306,MATCH(C305,Orcamento!$A$7:$A$306,0))),"Rever sobreposição ou limites",IF(H305="","Falta fundamento","OK")))))))</f>
        <v/>
      </c>
    </row>
    <row r="306" spans="1:9" ht="34.950000000000003" customHeight="1">
      <c r="A306" s="8" t="s">
        <v>1296</v>
      </c>
      <c r="B306" s="7"/>
      <c r="C306" s="7"/>
      <c r="D306" s="8" t="str">
        <f>IF(C306="","",IF(COUNTIF(Orcamento!$A$7:$A$106,C306)&lt;&gt;1,"Rever ID",IF(INDEX(Orcamento!$B$7:$B$106,MATCH(C306,Orcamento!$A$7:$A$106,0))="","Rever artigo sem intervenção",INDEX(Orcamento!$B$7:$B$106,MATCH(C306,Orcamento!$A$7:$A$106,0)))))</f>
        <v/>
      </c>
      <c r="E306" s="12"/>
      <c r="F306" s="12"/>
      <c r="G306" s="7"/>
      <c r="H306" s="7"/>
      <c r="I306" s="35" t="str">
        <f>IF(COUNTA(B306:C306,E306:H306)=0,"",IF(OR(COUNTIFS(Fontes!$A$7:$A$106,B306,Fontes!$B$7:$B$106,"&lt;&gt;")&lt;&gt;1,COUNTIFS(Orcamento!$A$7:$A$306,C306,Orcamento!$B$7:$B$306,"&lt;&gt;")&lt;&gt;1),"Rever fonte ou artigo",IF(OR(G306&lt;&gt;"Confirmada",COUNT(E306:F306)&lt;&gt;2),"Cobertura por apurar",IF(COUNTIFS($B$7:$B$310,B306,$C$7:$C$310,C306)&gt;1,"Rever par fonte/artigo duplicado",IF(INDEX(Orcamento!$T$7:$T$306,MATCH(C306,Orcamento!$A$7:$A$306,0))&lt;&gt;"OK","Rever orçamento associado",IF(OR(E306&lt;0,F306&lt;0,F306&gt;E306,SUMIF($C$7:$C$310,C306,$E$7:$E$310)&gt;INDEX(Orcamento!$K$7:$K$306,MATCH(C306,Orcamento!$A$7:$A$306,0))-INDEX(Orcamento!$L$7:$L$306,MATCH(C306,Orcamento!$A$7:$A$306,0)),SUMIF($C$7:$C$310,C306,$F$7:$F$310)&gt;INDEX(Orcamento!$S$7:$S$306,MATCH(C306,Orcamento!$A$7:$A$306,0)),SUMIF($C$7:$C$310,C306,$E$7:$E$310)-SUMIF($C$7:$C$310,C306,$F$7:$F$310)&gt;INDEX(Orcamento!$K$7:$K$306,MATCH(C306,Orcamento!$A$7:$A$306,0))-INDEX(Orcamento!$L$7:$L$306,MATCH(C306,Orcamento!$A$7:$A$306,0))-INDEX(Orcamento!$S$7:$S$306,MATCH(C306,Orcamento!$A$7:$A$306,0))),"Rever sobreposição ou limites",IF(H306="","Falta fundamento","OK")))))))</f>
        <v/>
      </c>
    </row>
  </sheetData>
  <conditionalFormatting sqref="I7:I306">
    <cfRule type="containsText" dxfId="45" priority="1" operator="containsText" text="Falta"/>
    <cfRule type="containsText" dxfId="44" priority="2" operator="containsText" text="Rever"/>
    <cfRule type="containsText" dxfId="43" priority="3" operator="containsText" text="Por apurar"/>
    <cfRule type="containsText" dxfId="42" priority="4" operator="containsText" text="Por esclarecer"/>
    <cfRule type="containsText" dxfId="41" priority="5" operator="containsText" text="pendente"/>
  </conditionalFormatting>
  <dataValidations count="4">
    <dataValidation type="list" showErrorMessage="1" errorTitle="Valor inválido" error="Escolha uma opção da lista ou introduza um valor dentro dos limites indicados." sqref="B7:B306">
      <formula1>INDIRECT("'Listas'!$C$7:$C$106")</formula1>
    </dataValidation>
    <dataValidation type="list" showErrorMessage="1" errorTitle="Valor inválido" error="Escolha uma opção da lista ou introduza um valor dentro dos limites indicados." sqref="C7:C306">
      <formula1>INDIRECT("'Listas'!$B$7:$B$306")</formula1>
    </dataValidation>
    <dataValidation type="decimal" showErrorMessage="1" errorTitle="Valor inválido" error="Escolha uma opção da lista ou introduza um valor dentro dos limites indicados." sqref="E7:F306">
      <formula1>0</formula1>
      <formula2>999999999999</formula2>
    </dataValidation>
    <dataValidation type="list" showErrorMessage="1" errorTitle="Valor inválido" error="Escolha uma opção da lista ou introduza um valor dentro dos limites indicados." sqref="G7:G306">
      <formula1>"Confirmada,Por apurar"</formula1>
    </dataValidation>
  </dataValidation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6"/>
  <sheetViews>
    <sheetView showGridLines="0" zoomScaleNormal="100" workbookViewId="0">
      <pane xSplit="2" ySplit="6" topLeftCell="C7" activePane="bottomRight" state="frozen"/>
      <selection pane="topRight"/>
      <selection pane="bottomLeft"/>
      <selection pane="bottomRight" activeCell="Q106" sqref="Q106"/>
    </sheetView>
  </sheetViews>
  <sheetFormatPr defaultRowHeight="13.8"/>
  <cols>
    <col min="1" max="1" width="18" customWidth="1"/>
    <col min="2" max="2" width="22" customWidth="1"/>
    <col min="3" max="3" width="25" customWidth="1"/>
    <col min="4" max="4" width="31" customWidth="1"/>
    <col min="5" max="5" width="26" customWidth="1"/>
    <col min="6" max="6" width="29" customWidth="1"/>
    <col min="7" max="7" width="52" customWidth="1"/>
    <col min="8" max="9" width="25" customWidth="1"/>
    <col min="10" max="10" width="27" customWidth="1"/>
    <col min="11" max="12" width="29" customWidth="1"/>
    <col min="13" max="14" width="26" customWidth="1"/>
    <col min="15" max="15" width="28" customWidth="1"/>
    <col min="16" max="16" width="26" customWidth="1"/>
    <col min="17" max="17" width="49" customWidth="1"/>
  </cols>
  <sheetData>
    <row r="1" spans="1:17" ht="25.0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30" customHeight="1">
      <c r="A2" s="3" t="s">
        <v>440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5.05" customHeight="1">
      <c r="A3" s="4" t="s">
        <v>441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5.05" customHeight="1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25.0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58.05" customHeight="1">
      <c r="A6" s="6" t="s">
        <v>3</v>
      </c>
      <c r="B6" s="6" t="s">
        <v>442</v>
      </c>
      <c r="C6" s="6" t="s">
        <v>443</v>
      </c>
      <c r="D6" s="6" t="s">
        <v>444</v>
      </c>
      <c r="E6" s="6" t="s">
        <v>445</v>
      </c>
      <c r="F6" s="6" t="s">
        <v>446</v>
      </c>
      <c r="G6" s="6" t="s">
        <v>447</v>
      </c>
      <c r="H6" s="6" t="s">
        <v>448</v>
      </c>
      <c r="I6" s="6" t="s">
        <v>179</v>
      </c>
      <c r="J6" s="6" t="s">
        <v>6</v>
      </c>
      <c r="K6" s="6" t="s">
        <v>449</v>
      </c>
      <c r="L6" s="6" t="s">
        <v>7</v>
      </c>
      <c r="M6" s="6" t="s">
        <v>8</v>
      </c>
      <c r="N6" s="6" t="s">
        <v>9</v>
      </c>
      <c r="O6" s="6" t="s">
        <v>450</v>
      </c>
      <c r="P6" s="6" t="s">
        <v>451</v>
      </c>
      <c r="Q6" s="6" t="s">
        <v>10</v>
      </c>
    </row>
    <row r="7" spans="1:17" ht="34.950000000000003" customHeight="1">
      <c r="A7" s="8" t="s">
        <v>123</v>
      </c>
      <c r="B7" s="7"/>
      <c r="C7" s="7"/>
      <c r="D7" s="7"/>
      <c r="E7" s="12"/>
      <c r="F7" s="12"/>
      <c r="G7" s="7"/>
      <c r="H7" s="16" t="str">
        <f>IF(NOT(COUNTIFS(Intervencoes!$A$7:$A$26,A7,Intervencoes!$B$7:$B$26,"&lt;&gt;")=1),"",IF(OR(COUNTIF(Orcamento!$B$7:$B$106,A7)=0,COUNTIFS(Orcamento!$B$7:$B$106,A7,Orcamento!$T$7:$T$106,"&lt;&gt;OK")&gt;0),"Por apurar",SUMIF(Orcamento!$B$7:$B$106,A7,Orcamento!$K$7:$K$106)))</f>
        <v/>
      </c>
      <c r="I7" s="16" t="str">
        <f>IF(NOT(COUNTIFS(Intervencoes!$A$7:$A$26,A7,Intervencoes!$B$7:$B$26,"&lt;&gt;")=1),"",IF(OR(COUNTIF(Orcamento!$B$7:$B$106,A7)=0,COUNTIFS(Orcamento!$B$7:$B$106,A7,Orcamento!$T$7:$T$106,"&lt;&gt;OK")&gt;0),"Por apurar",SUMIF(Orcamento!$B$7:$B$106,A7,Orcamento!$L$7:$L$106)))</f>
        <v/>
      </c>
      <c r="J7" s="16" t="str">
        <f>IF(NOT(COUNTIFS(Intervencoes!$A$7:$A$26,A7,Intervencoes!$B$7:$B$26,"&lt;&gt;")=1),"",IF(OR(COUNTIF(Orcamento!$B$7:$B$106,A7)=0,COUNTIFS(Orcamento!$B$7:$B$106,A7,Orcamento!$T$7:$T$106,"&lt;&gt;OK")&gt;0),"Por apurar",SUMIF(Orcamento!$B$7:$B$106,A7,Orcamento!$S$7:$S$106)))</f>
        <v/>
      </c>
      <c r="K7" s="37" t="str">
        <f>IF(NOT(COUNTIFS(Intervencoes!$A$7:$A$106,A7,Intervencoes!$B$7:$B$106,"&lt;&gt;")=1),"",IF(Q7&lt;&gt;"Calculável","Por apurar",SUMIF(Coberturas!$D$7:$D$306,A7,Coberturas!$E$7:$E$306)))</f>
        <v/>
      </c>
      <c r="L7" s="37" t="str">
        <f>IF(NOT(COUNTIFS(Intervencoes!$A$7:$A$106,A7,Intervencoes!$B$7:$B$106,"&lt;&gt;")=1),"",IF(Q7&lt;&gt;"Calculável","Por apurar",SUMIF(Coberturas!$D$7:$D$306,A7,Coberturas!$F$7:$F$306)))</f>
        <v/>
      </c>
      <c r="M7" s="16" t="str">
        <f>IF(NOT(COUNTIFS(Intervencoes!$A$7:$A$26,A7,Intervencoes!$B$7:$B$26,"&lt;&gt;")=1),"",IF(Q7&lt;&gt;"Calculável","Por apurar",J7-L7))</f>
        <v/>
      </c>
      <c r="N7" s="16" t="str">
        <f>IF(NOT(COUNTIFS(Intervencoes!$A$7:$A$26,A7,Intervencoes!$B$7:$B$26,"&lt;&gt;")=1),"",IF(Q7&lt;&gt;"Calculável","Por apurar",ROUND(M7*Instrucoes!$B$7,2)))</f>
        <v/>
      </c>
      <c r="O7" s="16" t="str">
        <f>IF(NOT(COUNTIFS(Intervencoes!$A$7:$A$26,A7,Intervencoes!$B$7:$B$26,"&lt;&gt;")=1),"",IF(Q7&lt;&gt;"Calculável","Por apurar",H7-I7-K7-N7))</f>
        <v/>
      </c>
      <c r="P7" s="16" t="str">
        <f>IF(NOT(COUNTIFS(Intervencoes!$A$7:$A$26,A7,Intervencoes!$B$7:$B$26,"&lt;&gt;")=1),"",IF(Q7&lt;&gt;"Calculável","Por apurar",IF(COUNT(E7:F7)&lt;2,"Por apurar",O7-SUM(E7:F7))))</f>
        <v/>
      </c>
      <c r="Q7" s="35" t="str">
        <f>IF(AND(NOT(COUNTIFS(Intervencoes!$A$7:$A$106,A7,Intervencoes!$B$7:$B$106,"&lt;&gt;")=1),COUNTA(B7:G7)=0),"",IF(NOT(COUNTIFS(Intervencoes!$A$7:$A$106,A7,Intervencoes!$B$7:$B$106,"&lt;&gt;")=1),"Rever intervenção sem designação",IF(NOT(ISNUMBER(J7)),"Falta completar orçamento",IF(OR(B7="",C7="",B7="Por apurar",C7="Por apurar",D7&lt;&gt;"Confirmo"),"Falta confirmar seguros e apoios",IF(OR(COUNTIF(Fontes!$M$7:$M$106,"&lt;&gt;OK")-COUNTBLANK(Fontes!$M$7:$M$106)&gt;0,COUNTIF(Coberturas!$I$7:$I$306,"&lt;&gt;OK")-COUNTBLANK(Coberturas!$I$7:$I$306)&gt;0),"Rever fontes ou coberturas pendentes",IF(AND(OR(B7="Sim",C7="Sim"),COUNTIF(Coberturas!$D$7:$D$306,A7)=0),"Falta associar fonte aos custos",IF(AND(B7="Não",C7="Não",SUMIF(Coberturas!$D$7:$D$306,A7,Coberturas!$E$7:$E$306)&gt;0),"Rever declaração de inexistência","Calculável")))))))</f>
        <v/>
      </c>
    </row>
    <row r="8" spans="1:17" ht="34.950000000000003" customHeight="1">
      <c r="A8" s="8" t="s">
        <v>124</v>
      </c>
      <c r="B8" s="7"/>
      <c r="C8" s="7"/>
      <c r="D8" s="7"/>
      <c r="E8" s="12"/>
      <c r="F8" s="12"/>
      <c r="G8" s="7"/>
      <c r="H8" s="16" t="str">
        <f>IF(NOT(COUNTIFS(Intervencoes!$A$7:$A$26,A8,Intervencoes!$B$7:$B$26,"&lt;&gt;")=1),"",IF(OR(COUNTIF(Orcamento!$B$7:$B$106,A8)=0,COUNTIFS(Orcamento!$B$7:$B$106,A8,Orcamento!$T$7:$T$106,"&lt;&gt;OK")&gt;0),"Por apurar",SUMIF(Orcamento!$B$7:$B$106,A8,Orcamento!$K$7:$K$106)))</f>
        <v/>
      </c>
      <c r="I8" s="16" t="str">
        <f>IF(NOT(COUNTIFS(Intervencoes!$A$7:$A$26,A8,Intervencoes!$B$7:$B$26,"&lt;&gt;")=1),"",IF(OR(COUNTIF(Orcamento!$B$7:$B$106,A8)=0,COUNTIFS(Orcamento!$B$7:$B$106,A8,Orcamento!$T$7:$T$106,"&lt;&gt;OK")&gt;0),"Por apurar",SUMIF(Orcamento!$B$7:$B$106,A8,Orcamento!$L$7:$L$106)))</f>
        <v/>
      </c>
      <c r="J8" s="16" t="str">
        <f>IF(NOT(COUNTIFS(Intervencoes!$A$7:$A$26,A8,Intervencoes!$B$7:$B$26,"&lt;&gt;")=1),"",IF(OR(COUNTIF(Orcamento!$B$7:$B$106,A8)=0,COUNTIFS(Orcamento!$B$7:$B$106,A8,Orcamento!$T$7:$T$106,"&lt;&gt;OK")&gt;0),"Por apurar",SUMIF(Orcamento!$B$7:$B$106,A8,Orcamento!$S$7:$S$106)))</f>
        <v/>
      </c>
      <c r="K8" s="37" t="str">
        <f>IF(NOT(COUNTIFS(Intervencoes!$A$7:$A$106,A8,Intervencoes!$B$7:$B$106,"&lt;&gt;")=1),"",IF(Q8&lt;&gt;"Calculável","Por apurar",SUMIF(Coberturas!$D$7:$D$306,A8,Coberturas!$E$7:$E$306)))</f>
        <v/>
      </c>
      <c r="L8" s="37" t="str">
        <f>IF(NOT(COUNTIFS(Intervencoes!$A$7:$A$106,A8,Intervencoes!$B$7:$B$106,"&lt;&gt;")=1),"",IF(Q8&lt;&gt;"Calculável","Por apurar",SUMIF(Coberturas!$D$7:$D$306,A8,Coberturas!$F$7:$F$306)))</f>
        <v/>
      </c>
      <c r="M8" s="16" t="str">
        <f>IF(NOT(COUNTIFS(Intervencoes!$A$7:$A$26,A8,Intervencoes!$B$7:$B$26,"&lt;&gt;")=1),"",IF(Q8&lt;&gt;"Calculável","Por apurar",J8-L8))</f>
        <v/>
      </c>
      <c r="N8" s="16" t="str">
        <f>IF(NOT(COUNTIFS(Intervencoes!$A$7:$A$26,A8,Intervencoes!$B$7:$B$26,"&lt;&gt;")=1),"",IF(Q8&lt;&gt;"Calculável","Por apurar",ROUND(M8*Instrucoes!$B$7,2)))</f>
        <v/>
      </c>
      <c r="O8" s="16" t="str">
        <f>IF(NOT(COUNTIFS(Intervencoes!$A$7:$A$26,A8,Intervencoes!$B$7:$B$26,"&lt;&gt;")=1),"",IF(Q8&lt;&gt;"Calculável","Por apurar",H8-I8-K8-N8))</f>
        <v/>
      </c>
      <c r="P8" s="16" t="str">
        <f>IF(NOT(COUNTIFS(Intervencoes!$A$7:$A$26,A8,Intervencoes!$B$7:$B$26,"&lt;&gt;")=1),"",IF(Q8&lt;&gt;"Calculável","Por apurar",IF(COUNT(E8:F8)&lt;2,"Por apurar",O8-SUM(E8:F8))))</f>
        <v/>
      </c>
      <c r="Q8" s="35" t="str">
        <f>IF(AND(NOT(COUNTIFS(Intervencoes!$A$7:$A$106,A8,Intervencoes!$B$7:$B$106,"&lt;&gt;")=1),COUNTA(B8:G8)=0),"",IF(NOT(COUNTIFS(Intervencoes!$A$7:$A$106,A8,Intervencoes!$B$7:$B$106,"&lt;&gt;")=1),"Rever intervenção sem designação",IF(NOT(ISNUMBER(J8)),"Falta completar orçamento",IF(OR(B8="",C8="",B8="Por apurar",C8="Por apurar",D8&lt;&gt;"Confirmo"),"Falta confirmar seguros e apoios",IF(OR(COUNTIF(Fontes!$M$7:$M$106,"&lt;&gt;OK")-COUNTBLANK(Fontes!$M$7:$M$106)&gt;0,COUNTIF(Coberturas!$I$7:$I$306,"&lt;&gt;OK")-COUNTBLANK(Coberturas!$I$7:$I$306)&gt;0),"Rever fontes ou coberturas pendentes",IF(AND(OR(B8="Sim",C8="Sim"),COUNTIF(Coberturas!$D$7:$D$306,A8)=0),"Falta associar fonte aos custos",IF(AND(B8="Não",C8="Não",SUMIF(Coberturas!$D$7:$D$306,A8,Coberturas!$E$7:$E$306)&gt;0),"Rever declaração de inexistência","Calculável")))))))</f>
        <v/>
      </c>
    </row>
    <row r="9" spans="1:17" ht="34.950000000000003" customHeight="1">
      <c r="A9" s="8" t="s">
        <v>125</v>
      </c>
      <c r="B9" s="7"/>
      <c r="C9" s="7"/>
      <c r="D9" s="7"/>
      <c r="E9" s="12"/>
      <c r="F9" s="12"/>
      <c r="G9" s="7"/>
      <c r="H9" s="16" t="str">
        <f>IF(NOT(COUNTIFS(Intervencoes!$A$7:$A$26,A9,Intervencoes!$B$7:$B$26,"&lt;&gt;")=1),"",IF(OR(COUNTIF(Orcamento!$B$7:$B$106,A9)=0,COUNTIFS(Orcamento!$B$7:$B$106,A9,Orcamento!$T$7:$T$106,"&lt;&gt;OK")&gt;0),"Por apurar",SUMIF(Orcamento!$B$7:$B$106,A9,Orcamento!$K$7:$K$106)))</f>
        <v/>
      </c>
      <c r="I9" s="16" t="str">
        <f>IF(NOT(COUNTIFS(Intervencoes!$A$7:$A$26,A9,Intervencoes!$B$7:$B$26,"&lt;&gt;")=1),"",IF(OR(COUNTIF(Orcamento!$B$7:$B$106,A9)=0,COUNTIFS(Orcamento!$B$7:$B$106,A9,Orcamento!$T$7:$T$106,"&lt;&gt;OK")&gt;0),"Por apurar",SUMIF(Orcamento!$B$7:$B$106,A9,Orcamento!$L$7:$L$106)))</f>
        <v/>
      </c>
      <c r="J9" s="16" t="str">
        <f>IF(NOT(COUNTIFS(Intervencoes!$A$7:$A$26,A9,Intervencoes!$B$7:$B$26,"&lt;&gt;")=1),"",IF(OR(COUNTIF(Orcamento!$B$7:$B$106,A9)=0,COUNTIFS(Orcamento!$B$7:$B$106,A9,Orcamento!$T$7:$T$106,"&lt;&gt;OK")&gt;0),"Por apurar",SUMIF(Orcamento!$B$7:$B$106,A9,Orcamento!$S$7:$S$106)))</f>
        <v/>
      </c>
      <c r="K9" s="37" t="str">
        <f>IF(NOT(COUNTIFS(Intervencoes!$A$7:$A$106,A9,Intervencoes!$B$7:$B$106,"&lt;&gt;")=1),"",IF(Q9&lt;&gt;"Calculável","Por apurar",SUMIF(Coberturas!$D$7:$D$306,A9,Coberturas!$E$7:$E$306)))</f>
        <v/>
      </c>
      <c r="L9" s="37" t="str">
        <f>IF(NOT(COUNTIFS(Intervencoes!$A$7:$A$106,A9,Intervencoes!$B$7:$B$106,"&lt;&gt;")=1),"",IF(Q9&lt;&gt;"Calculável","Por apurar",SUMIF(Coberturas!$D$7:$D$306,A9,Coberturas!$F$7:$F$306)))</f>
        <v/>
      </c>
      <c r="M9" s="16" t="str">
        <f>IF(NOT(COUNTIFS(Intervencoes!$A$7:$A$26,A9,Intervencoes!$B$7:$B$26,"&lt;&gt;")=1),"",IF(Q9&lt;&gt;"Calculável","Por apurar",J9-L9))</f>
        <v/>
      </c>
      <c r="N9" s="16" t="str">
        <f>IF(NOT(COUNTIFS(Intervencoes!$A$7:$A$26,A9,Intervencoes!$B$7:$B$26,"&lt;&gt;")=1),"",IF(Q9&lt;&gt;"Calculável","Por apurar",ROUND(M9*Instrucoes!$B$7,2)))</f>
        <v/>
      </c>
      <c r="O9" s="16" t="str">
        <f>IF(NOT(COUNTIFS(Intervencoes!$A$7:$A$26,A9,Intervencoes!$B$7:$B$26,"&lt;&gt;")=1),"",IF(Q9&lt;&gt;"Calculável","Por apurar",H9-I9-K9-N9))</f>
        <v/>
      </c>
      <c r="P9" s="16" t="str">
        <f>IF(NOT(COUNTIFS(Intervencoes!$A$7:$A$26,A9,Intervencoes!$B$7:$B$26,"&lt;&gt;")=1),"",IF(Q9&lt;&gt;"Calculável","Por apurar",IF(COUNT(E9:F9)&lt;2,"Por apurar",O9-SUM(E9:F9))))</f>
        <v/>
      </c>
      <c r="Q9" s="35" t="str">
        <f>IF(AND(NOT(COUNTIFS(Intervencoes!$A$7:$A$106,A9,Intervencoes!$B$7:$B$106,"&lt;&gt;")=1),COUNTA(B9:G9)=0),"",IF(NOT(COUNTIFS(Intervencoes!$A$7:$A$106,A9,Intervencoes!$B$7:$B$106,"&lt;&gt;")=1),"Rever intervenção sem designação",IF(NOT(ISNUMBER(J9)),"Falta completar orçamento",IF(OR(B9="",C9="",B9="Por apurar",C9="Por apurar",D9&lt;&gt;"Confirmo"),"Falta confirmar seguros e apoios",IF(OR(COUNTIF(Fontes!$M$7:$M$106,"&lt;&gt;OK")-COUNTBLANK(Fontes!$M$7:$M$106)&gt;0,COUNTIF(Coberturas!$I$7:$I$306,"&lt;&gt;OK")-COUNTBLANK(Coberturas!$I$7:$I$306)&gt;0),"Rever fontes ou coberturas pendentes",IF(AND(OR(B9="Sim",C9="Sim"),COUNTIF(Coberturas!$D$7:$D$306,A9)=0),"Falta associar fonte aos custos",IF(AND(B9="Não",C9="Não",SUMIF(Coberturas!$D$7:$D$306,A9,Coberturas!$E$7:$E$306)&gt;0),"Rever declaração de inexistência","Calculável")))))))</f>
        <v/>
      </c>
    </row>
    <row r="10" spans="1:17" ht="34.950000000000003" customHeight="1">
      <c r="A10" s="8" t="s">
        <v>126</v>
      </c>
      <c r="B10" s="7"/>
      <c r="C10" s="7"/>
      <c r="D10" s="7"/>
      <c r="E10" s="12"/>
      <c r="F10" s="12"/>
      <c r="G10" s="7"/>
      <c r="H10" s="16" t="str">
        <f>IF(NOT(COUNTIFS(Intervencoes!$A$7:$A$26,A10,Intervencoes!$B$7:$B$26,"&lt;&gt;")=1),"",IF(OR(COUNTIF(Orcamento!$B$7:$B$106,A10)=0,COUNTIFS(Orcamento!$B$7:$B$106,A10,Orcamento!$T$7:$T$106,"&lt;&gt;OK")&gt;0),"Por apurar",SUMIF(Orcamento!$B$7:$B$106,A10,Orcamento!$K$7:$K$106)))</f>
        <v/>
      </c>
      <c r="I10" s="16" t="str">
        <f>IF(NOT(COUNTIFS(Intervencoes!$A$7:$A$26,A10,Intervencoes!$B$7:$B$26,"&lt;&gt;")=1),"",IF(OR(COUNTIF(Orcamento!$B$7:$B$106,A10)=0,COUNTIFS(Orcamento!$B$7:$B$106,A10,Orcamento!$T$7:$T$106,"&lt;&gt;OK")&gt;0),"Por apurar",SUMIF(Orcamento!$B$7:$B$106,A10,Orcamento!$L$7:$L$106)))</f>
        <v/>
      </c>
      <c r="J10" s="16" t="str">
        <f>IF(NOT(COUNTIFS(Intervencoes!$A$7:$A$26,A10,Intervencoes!$B$7:$B$26,"&lt;&gt;")=1),"",IF(OR(COUNTIF(Orcamento!$B$7:$B$106,A10)=0,COUNTIFS(Orcamento!$B$7:$B$106,A10,Orcamento!$T$7:$T$106,"&lt;&gt;OK")&gt;0),"Por apurar",SUMIF(Orcamento!$B$7:$B$106,A10,Orcamento!$S$7:$S$106)))</f>
        <v/>
      </c>
      <c r="K10" s="37" t="str">
        <f>IF(NOT(COUNTIFS(Intervencoes!$A$7:$A$106,A10,Intervencoes!$B$7:$B$106,"&lt;&gt;")=1),"",IF(Q10&lt;&gt;"Calculável","Por apurar",SUMIF(Coberturas!$D$7:$D$306,A10,Coberturas!$E$7:$E$306)))</f>
        <v/>
      </c>
      <c r="L10" s="37" t="str">
        <f>IF(NOT(COUNTIFS(Intervencoes!$A$7:$A$106,A10,Intervencoes!$B$7:$B$106,"&lt;&gt;")=1),"",IF(Q10&lt;&gt;"Calculável","Por apurar",SUMIF(Coberturas!$D$7:$D$306,A10,Coberturas!$F$7:$F$306)))</f>
        <v/>
      </c>
      <c r="M10" s="16" t="str">
        <f>IF(NOT(COUNTIFS(Intervencoes!$A$7:$A$26,A10,Intervencoes!$B$7:$B$26,"&lt;&gt;")=1),"",IF(Q10&lt;&gt;"Calculável","Por apurar",J10-L10))</f>
        <v/>
      </c>
      <c r="N10" s="16" t="str">
        <f>IF(NOT(COUNTIFS(Intervencoes!$A$7:$A$26,A10,Intervencoes!$B$7:$B$26,"&lt;&gt;")=1),"",IF(Q10&lt;&gt;"Calculável","Por apurar",ROUND(M10*Instrucoes!$B$7,2)))</f>
        <v/>
      </c>
      <c r="O10" s="16" t="str">
        <f>IF(NOT(COUNTIFS(Intervencoes!$A$7:$A$26,A10,Intervencoes!$B$7:$B$26,"&lt;&gt;")=1),"",IF(Q10&lt;&gt;"Calculável","Por apurar",H10-I10-K10-N10))</f>
        <v/>
      </c>
      <c r="P10" s="16" t="str">
        <f>IF(NOT(COUNTIFS(Intervencoes!$A$7:$A$26,A10,Intervencoes!$B$7:$B$26,"&lt;&gt;")=1),"",IF(Q10&lt;&gt;"Calculável","Por apurar",IF(COUNT(E10:F10)&lt;2,"Por apurar",O10-SUM(E10:F10))))</f>
        <v/>
      </c>
      <c r="Q10" s="35" t="str">
        <f>IF(AND(NOT(COUNTIFS(Intervencoes!$A$7:$A$106,A10,Intervencoes!$B$7:$B$106,"&lt;&gt;")=1),COUNTA(B10:G10)=0),"",IF(NOT(COUNTIFS(Intervencoes!$A$7:$A$106,A10,Intervencoes!$B$7:$B$106,"&lt;&gt;")=1),"Rever intervenção sem designação",IF(NOT(ISNUMBER(J10)),"Falta completar orçamento",IF(OR(B10="",C10="",B10="Por apurar",C10="Por apurar",D10&lt;&gt;"Confirmo"),"Falta confirmar seguros e apoios",IF(OR(COUNTIF(Fontes!$M$7:$M$106,"&lt;&gt;OK")-COUNTBLANK(Fontes!$M$7:$M$106)&gt;0,COUNTIF(Coberturas!$I$7:$I$306,"&lt;&gt;OK")-COUNTBLANK(Coberturas!$I$7:$I$306)&gt;0),"Rever fontes ou coberturas pendentes",IF(AND(OR(B10="Sim",C10="Sim"),COUNTIF(Coberturas!$D$7:$D$306,A10)=0),"Falta associar fonte aos custos",IF(AND(B10="Não",C10="Não",SUMIF(Coberturas!$D$7:$D$306,A10,Coberturas!$E$7:$E$306)&gt;0),"Rever declaração de inexistência","Calculável")))))))</f>
        <v/>
      </c>
    </row>
    <row r="11" spans="1:17" ht="34.950000000000003" customHeight="1">
      <c r="A11" s="8" t="s">
        <v>127</v>
      </c>
      <c r="B11" s="7"/>
      <c r="C11" s="7"/>
      <c r="D11" s="7"/>
      <c r="E11" s="12"/>
      <c r="F11" s="12"/>
      <c r="G11" s="7"/>
      <c r="H11" s="16" t="str">
        <f>IF(NOT(COUNTIFS(Intervencoes!$A$7:$A$26,A11,Intervencoes!$B$7:$B$26,"&lt;&gt;")=1),"",IF(OR(COUNTIF(Orcamento!$B$7:$B$106,A11)=0,COUNTIFS(Orcamento!$B$7:$B$106,A11,Orcamento!$T$7:$T$106,"&lt;&gt;OK")&gt;0),"Por apurar",SUMIF(Orcamento!$B$7:$B$106,A11,Orcamento!$K$7:$K$106)))</f>
        <v/>
      </c>
      <c r="I11" s="16" t="str">
        <f>IF(NOT(COUNTIFS(Intervencoes!$A$7:$A$26,A11,Intervencoes!$B$7:$B$26,"&lt;&gt;")=1),"",IF(OR(COUNTIF(Orcamento!$B$7:$B$106,A11)=0,COUNTIFS(Orcamento!$B$7:$B$106,A11,Orcamento!$T$7:$T$106,"&lt;&gt;OK")&gt;0),"Por apurar",SUMIF(Orcamento!$B$7:$B$106,A11,Orcamento!$L$7:$L$106)))</f>
        <v/>
      </c>
      <c r="J11" s="16" t="str">
        <f>IF(NOT(COUNTIFS(Intervencoes!$A$7:$A$26,A11,Intervencoes!$B$7:$B$26,"&lt;&gt;")=1),"",IF(OR(COUNTIF(Orcamento!$B$7:$B$106,A11)=0,COUNTIFS(Orcamento!$B$7:$B$106,A11,Orcamento!$T$7:$T$106,"&lt;&gt;OK")&gt;0),"Por apurar",SUMIF(Orcamento!$B$7:$B$106,A11,Orcamento!$S$7:$S$106)))</f>
        <v/>
      </c>
      <c r="K11" s="37" t="str">
        <f>IF(NOT(COUNTIFS(Intervencoes!$A$7:$A$106,A11,Intervencoes!$B$7:$B$106,"&lt;&gt;")=1),"",IF(Q11&lt;&gt;"Calculável","Por apurar",SUMIF(Coberturas!$D$7:$D$306,A11,Coberturas!$E$7:$E$306)))</f>
        <v/>
      </c>
      <c r="L11" s="37" t="str">
        <f>IF(NOT(COUNTIFS(Intervencoes!$A$7:$A$106,A11,Intervencoes!$B$7:$B$106,"&lt;&gt;")=1),"",IF(Q11&lt;&gt;"Calculável","Por apurar",SUMIF(Coberturas!$D$7:$D$306,A11,Coberturas!$F$7:$F$306)))</f>
        <v/>
      </c>
      <c r="M11" s="16" t="str">
        <f>IF(NOT(COUNTIFS(Intervencoes!$A$7:$A$26,A11,Intervencoes!$B$7:$B$26,"&lt;&gt;")=1),"",IF(Q11&lt;&gt;"Calculável","Por apurar",J11-L11))</f>
        <v/>
      </c>
      <c r="N11" s="16" t="str">
        <f>IF(NOT(COUNTIFS(Intervencoes!$A$7:$A$26,A11,Intervencoes!$B$7:$B$26,"&lt;&gt;")=1),"",IF(Q11&lt;&gt;"Calculável","Por apurar",ROUND(M11*Instrucoes!$B$7,2)))</f>
        <v/>
      </c>
      <c r="O11" s="16" t="str">
        <f>IF(NOT(COUNTIFS(Intervencoes!$A$7:$A$26,A11,Intervencoes!$B$7:$B$26,"&lt;&gt;")=1),"",IF(Q11&lt;&gt;"Calculável","Por apurar",H11-I11-K11-N11))</f>
        <v/>
      </c>
      <c r="P11" s="16" t="str">
        <f>IF(NOT(COUNTIFS(Intervencoes!$A$7:$A$26,A11,Intervencoes!$B$7:$B$26,"&lt;&gt;")=1),"",IF(Q11&lt;&gt;"Calculável","Por apurar",IF(COUNT(E11:F11)&lt;2,"Por apurar",O11-SUM(E11:F11))))</f>
        <v/>
      </c>
      <c r="Q11" s="35" t="str">
        <f>IF(AND(NOT(COUNTIFS(Intervencoes!$A$7:$A$106,A11,Intervencoes!$B$7:$B$106,"&lt;&gt;")=1),COUNTA(B11:G11)=0),"",IF(NOT(COUNTIFS(Intervencoes!$A$7:$A$106,A11,Intervencoes!$B$7:$B$106,"&lt;&gt;")=1),"Rever intervenção sem designação",IF(NOT(ISNUMBER(J11)),"Falta completar orçamento",IF(OR(B11="",C11="",B11="Por apurar",C11="Por apurar",D11&lt;&gt;"Confirmo"),"Falta confirmar seguros e apoios",IF(OR(COUNTIF(Fontes!$M$7:$M$106,"&lt;&gt;OK")-COUNTBLANK(Fontes!$M$7:$M$106)&gt;0,COUNTIF(Coberturas!$I$7:$I$306,"&lt;&gt;OK")-COUNTBLANK(Coberturas!$I$7:$I$306)&gt;0),"Rever fontes ou coberturas pendentes",IF(AND(OR(B11="Sim",C11="Sim"),COUNTIF(Coberturas!$D$7:$D$306,A11)=0),"Falta associar fonte aos custos",IF(AND(B11="Não",C11="Não",SUMIF(Coberturas!$D$7:$D$306,A11,Coberturas!$E$7:$E$306)&gt;0),"Rever declaração de inexistência","Calculável")))))))</f>
        <v/>
      </c>
    </row>
    <row r="12" spans="1:17" ht="34.950000000000003" customHeight="1">
      <c r="A12" s="8" t="s">
        <v>128</v>
      </c>
      <c r="B12" s="7"/>
      <c r="C12" s="7"/>
      <c r="D12" s="7"/>
      <c r="E12" s="12"/>
      <c r="F12" s="12"/>
      <c r="G12" s="7"/>
      <c r="H12" s="16" t="str">
        <f>IF(NOT(COUNTIFS(Intervencoes!$A$7:$A$26,A12,Intervencoes!$B$7:$B$26,"&lt;&gt;")=1),"",IF(OR(COUNTIF(Orcamento!$B$7:$B$106,A12)=0,COUNTIFS(Orcamento!$B$7:$B$106,A12,Orcamento!$T$7:$T$106,"&lt;&gt;OK")&gt;0),"Por apurar",SUMIF(Orcamento!$B$7:$B$106,A12,Orcamento!$K$7:$K$106)))</f>
        <v/>
      </c>
      <c r="I12" s="16" t="str">
        <f>IF(NOT(COUNTIFS(Intervencoes!$A$7:$A$26,A12,Intervencoes!$B$7:$B$26,"&lt;&gt;")=1),"",IF(OR(COUNTIF(Orcamento!$B$7:$B$106,A12)=0,COUNTIFS(Orcamento!$B$7:$B$106,A12,Orcamento!$T$7:$T$106,"&lt;&gt;OK")&gt;0),"Por apurar",SUMIF(Orcamento!$B$7:$B$106,A12,Orcamento!$L$7:$L$106)))</f>
        <v/>
      </c>
      <c r="J12" s="16" t="str">
        <f>IF(NOT(COUNTIFS(Intervencoes!$A$7:$A$26,A12,Intervencoes!$B$7:$B$26,"&lt;&gt;")=1),"",IF(OR(COUNTIF(Orcamento!$B$7:$B$106,A12)=0,COUNTIFS(Orcamento!$B$7:$B$106,A12,Orcamento!$T$7:$T$106,"&lt;&gt;OK")&gt;0),"Por apurar",SUMIF(Orcamento!$B$7:$B$106,A12,Orcamento!$S$7:$S$106)))</f>
        <v/>
      </c>
      <c r="K12" s="37" t="str">
        <f>IF(NOT(COUNTIFS(Intervencoes!$A$7:$A$106,A12,Intervencoes!$B$7:$B$106,"&lt;&gt;")=1),"",IF(Q12&lt;&gt;"Calculável","Por apurar",SUMIF(Coberturas!$D$7:$D$306,A12,Coberturas!$E$7:$E$306)))</f>
        <v/>
      </c>
      <c r="L12" s="37" t="str">
        <f>IF(NOT(COUNTIFS(Intervencoes!$A$7:$A$106,A12,Intervencoes!$B$7:$B$106,"&lt;&gt;")=1),"",IF(Q12&lt;&gt;"Calculável","Por apurar",SUMIF(Coberturas!$D$7:$D$306,A12,Coberturas!$F$7:$F$306)))</f>
        <v/>
      </c>
      <c r="M12" s="16" t="str">
        <f>IF(NOT(COUNTIFS(Intervencoes!$A$7:$A$26,A12,Intervencoes!$B$7:$B$26,"&lt;&gt;")=1),"",IF(Q12&lt;&gt;"Calculável","Por apurar",J12-L12))</f>
        <v/>
      </c>
      <c r="N12" s="16" t="str">
        <f>IF(NOT(COUNTIFS(Intervencoes!$A$7:$A$26,A12,Intervencoes!$B$7:$B$26,"&lt;&gt;")=1),"",IF(Q12&lt;&gt;"Calculável","Por apurar",ROUND(M12*Instrucoes!$B$7,2)))</f>
        <v/>
      </c>
      <c r="O12" s="16" t="str">
        <f>IF(NOT(COUNTIFS(Intervencoes!$A$7:$A$26,A12,Intervencoes!$B$7:$B$26,"&lt;&gt;")=1),"",IF(Q12&lt;&gt;"Calculável","Por apurar",H12-I12-K12-N12))</f>
        <v/>
      </c>
      <c r="P12" s="16" t="str">
        <f>IF(NOT(COUNTIFS(Intervencoes!$A$7:$A$26,A12,Intervencoes!$B$7:$B$26,"&lt;&gt;")=1),"",IF(Q12&lt;&gt;"Calculável","Por apurar",IF(COUNT(E12:F12)&lt;2,"Por apurar",O12-SUM(E12:F12))))</f>
        <v/>
      </c>
      <c r="Q12" s="35" t="str">
        <f>IF(AND(NOT(COUNTIFS(Intervencoes!$A$7:$A$106,A12,Intervencoes!$B$7:$B$106,"&lt;&gt;")=1),COUNTA(B12:G12)=0),"",IF(NOT(COUNTIFS(Intervencoes!$A$7:$A$106,A12,Intervencoes!$B$7:$B$106,"&lt;&gt;")=1),"Rever intervenção sem designação",IF(NOT(ISNUMBER(J12)),"Falta completar orçamento",IF(OR(B12="",C12="",B12="Por apurar",C12="Por apurar",D12&lt;&gt;"Confirmo"),"Falta confirmar seguros e apoios",IF(OR(COUNTIF(Fontes!$M$7:$M$106,"&lt;&gt;OK")-COUNTBLANK(Fontes!$M$7:$M$106)&gt;0,COUNTIF(Coberturas!$I$7:$I$306,"&lt;&gt;OK")-COUNTBLANK(Coberturas!$I$7:$I$306)&gt;0),"Rever fontes ou coberturas pendentes",IF(AND(OR(B12="Sim",C12="Sim"),COUNTIF(Coberturas!$D$7:$D$306,A12)=0),"Falta associar fonte aos custos",IF(AND(B12="Não",C12="Não",SUMIF(Coberturas!$D$7:$D$306,A12,Coberturas!$E$7:$E$306)&gt;0),"Rever declaração de inexistência","Calculável")))))))</f>
        <v/>
      </c>
    </row>
    <row r="13" spans="1:17" ht="34.950000000000003" customHeight="1">
      <c r="A13" s="8" t="s">
        <v>129</v>
      </c>
      <c r="B13" s="7"/>
      <c r="C13" s="7"/>
      <c r="D13" s="7"/>
      <c r="E13" s="12"/>
      <c r="F13" s="12"/>
      <c r="G13" s="7"/>
      <c r="H13" s="16" t="str">
        <f>IF(NOT(COUNTIFS(Intervencoes!$A$7:$A$26,A13,Intervencoes!$B$7:$B$26,"&lt;&gt;")=1),"",IF(OR(COUNTIF(Orcamento!$B$7:$B$106,A13)=0,COUNTIFS(Orcamento!$B$7:$B$106,A13,Orcamento!$T$7:$T$106,"&lt;&gt;OK")&gt;0),"Por apurar",SUMIF(Orcamento!$B$7:$B$106,A13,Orcamento!$K$7:$K$106)))</f>
        <v/>
      </c>
      <c r="I13" s="16" t="str">
        <f>IF(NOT(COUNTIFS(Intervencoes!$A$7:$A$26,A13,Intervencoes!$B$7:$B$26,"&lt;&gt;")=1),"",IF(OR(COUNTIF(Orcamento!$B$7:$B$106,A13)=0,COUNTIFS(Orcamento!$B$7:$B$106,A13,Orcamento!$T$7:$T$106,"&lt;&gt;OK")&gt;0),"Por apurar",SUMIF(Orcamento!$B$7:$B$106,A13,Orcamento!$L$7:$L$106)))</f>
        <v/>
      </c>
      <c r="J13" s="16" t="str">
        <f>IF(NOT(COUNTIFS(Intervencoes!$A$7:$A$26,A13,Intervencoes!$B$7:$B$26,"&lt;&gt;")=1),"",IF(OR(COUNTIF(Orcamento!$B$7:$B$106,A13)=0,COUNTIFS(Orcamento!$B$7:$B$106,A13,Orcamento!$T$7:$T$106,"&lt;&gt;OK")&gt;0),"Por apurar",SUMIF(Orcamento!$B$7:$B$106,A13,Orcamento!$S$7:$S$106)))</f>
        <v/>
      </c>
      <c r="K13" s="37" t="str">
        <f>IF(NOT(COUNTIFS(Intervencoes!$A$7:$A$106,A13,Intervencoes!$B$7:$B$106,"&lt;&gt;")=1),"",IF(Q13&lt;&gt;"Calculável","Por apurar",SUMIF(Coberturas!$D$7:$D$306,A13,Coberturas!$E$7:$E$306)))</f>
        <v/>
      </c>
      <c r="L13" s="37" t="str">
        <f>IF(NOT(COUNTIFS(Intervencoes!$A$7:$A$106,A13,Intervencoes!$B$7:$B$106,"&lt;&gt;")=1),"",IF(Q13&lt;&gt;"Calculável","Por apurar",SUMIF(Coberturas!$D$7:$D$306,A13,Coberturas!$F$7:$F$306)))</f>
        <v/>
      </c>
      <c r="M13" s="16" t="str">
        <f>IF(NOT(COUNTIFS(Intervencoes!$A$7:$A$26,A13,Intervencoes!$B$7:$B$26,"&lt;&gt;")=1),"",IF(Q13&lt;&gt;"Calculável","Por apurar",J13-L13))</f>
        <v/>
      </c>
      <c r="N13" s="16" t="str">
        <f>IF(NOT(COUNTIFS(Intervencoes!$A$7:$A$26,A13,Intervencoes!$B$7:$B$26,"&lt;&gt;")=1),"",IF(Q13&lt;&gt;"Calculável","Por apurar",ROUND(M13*Instrucoes!$B$7,2)))</f>
        <v/>
      </c>
      <c r="O13" s="16" t="str">
        <f>IF(NOT(COUNTIFS(Intervencoes!$A$7:$A$26,A13,Intervencoes!$B$7:$B$26,"&lt;&gt;")=1),"",IF(Q13&lt;&gt;"Calculável","Por apurar",H13-I13-K13-N13))</f>
        <v/>
      </c>
      <c r="P13" s="16" t="str">
        <f>IF(NOT(COUNTIFS(Intervencoes!$A$7:$A$26,A13,Intervencoes!$B$7:$B$26,"&lt;&gt;")=1),"",IF(Q13&lt;&gt;"Calculável","Por apurar",IF(COUNT(E13:F13)&lt;2,"Por apurar",O13-SUM(E13:F13))))</f>
        <v/>
      </c>
      <c r="Q13" s="35" t="str">
        <f>IF(AND(NOT(COUNTIFS(Intervencoes!$A$7:$A$106,A13,Intervencoes!$B$7:$B$106,"&lt;&gt;")=1),COUNTA(B13:G13)=0),"",IF(NOT(COUNTIFS(Intervencoes!$A$7:$A$106,A13,Intervencoes!$B$7:$B$106,"&lt;&gt;")=1),"Rever intervenção sem designação",IF(NOT(ISNUMBER(J13)),"Falta completar orçamento",IF(OR(B13="",C13="",B13="Por apurar",C13="Por apurar",D13&lt;&gt;"Confirmo"),"Falta confirmar seguros e apoios",IF(OR(COUNTIF(Fontes!$M$7:$M$106,"&lt;&gt;OK")-COUNTBLANK(Fontes!$M$7:$M$106)&gt;0,COUNTIF(Coberturas!$I$7:$I$306,"&lt;&gt;OK")-COUNTBLANK(Coberturas!$I$7:$I$306)&gt;0),"Rever fontes ou coberturas pendentes",IF(AND(OR(B13="Sim",C13="Sim"),COUNTIF(Coberturas!$D$7:$D$306,A13)=0),"Falta associar fonte aos custos",IF(AND(B13="Não",C13="Não",SUMIF(Coberturas!$D$7:$D$306,A13,Coberturas!$E$7:$E$306)&gt;0),"Rever declaração de inexistência","Calculável")))))))</f>
        <v/>
      </c>
    </row>
    <row r="14" spans="1:17" ht="34.950000000000003" customHeight="1">
      <c r="A14" s="8" t="s">
        <v>130</v>
      </c>
      <c r="B14" s="7"/>
      <c r="C14" s="7"/>
      <c r="D14" s="7"/>
      <c r="E14" s="12"/>
      <c r="F14" s="12"/>
      <c r="G14" s="7"/>
      <c r="H14" s="16" t="str">
        <f>IF(NOT(COUNTIFS(Intervencoes!$A$7:$A$26,A14,Intervencoes!$B$7:$B$26,"&lt;&gt;")=1),"",IF(OR(COUNTIF(Orcamento!$B$7:$B$106,A14)=0,COUNTIFS(Orcamento!$B$7:$B$106,A14,Orcamento!$T$7:$T$106,"&lt;&gt;OK")&gt;0),"Por apurar",SUMIF(Orcamento!$B$7:$B$106,A14,Orcamento!$K$7:$K$106)))</f>
        <v/>
      </c>
      <c r="I14" s="16" t="str">
        <f>IF(NOT(COUNTIFS(Intervencoes!$A$7:$A$26,A14,Intervencoes!$B$7:$B$26,"&lt;&gt;")=1),"",IF(OR(COUNTIF(Orcamento!$B$7:$B$106,A14)=0,COUNTIFS(Orcamento!$B$7:$B$106,A14,Orcamento!$T$7:$T$106,"&lt;&gt;OK")&gt;0),"Por apurar",SUMIF(Orcamento!$B$7:$B$106,A14,Orcamento!$L$7:$L$106)))</f>
        <v/>
      </c>
      <c r="J14" s="16" t="str">
        <f>IF(NOT(COUNTIFS(Intervencoes!$A$7:$A$26,A14,Intervencoes!$B$7:$B$26,"&lt;&gt;")=1),"",IF(OR(COUNTIF(Orcamento!$B$7:$B$106,A14)=0,COUNTIFS(Orcamento!$B$7:$B$106,A14,Orcamento!$T$7:$T$106,"&lt;&gt;OK")&gt;0),"Por apurar",SUMIF(Orcamento!$B$7:$B$106,A14,Orcamento!$S$7:$S$106)))</f>
        <v/>
      </c>
      <c r="K14" s="37" t="str">
        <f>IF(NOT(COUNTIFS(Intervencoes!$A$7:$A$106,A14,Intervencoes!$B$7:$B$106,"&lt;&gt;")=1),"",IF(Q14&lt;&gt;"Calculável","Por apurar",SUMIF(Coberturas!$D$7:$D$306,A14,Coberturas!$E$7:$E$306)))</f>
        <v/>
      </c>
      <c r="L14" s="37" t="str">
        <f>IF(NOT(COUNTIFS(Intervencoes!$A$7:$A$106,A14,Intervencoes!$B$7:$B$106,"&lt;&gt;")=1),"",IF(Q14&lt;&gt;"Calculável","Por apurar",SUMIF(Coberturas!$D$7:$D$306,A14,Coberturas!$F$7:$F$306)))</f>
        <v/>
      </c>
      <c r="M14" s="16" t="str">
        <f>IF(NOT(COUNTIFS(Intervencoes!$A$7:$A$26,A14,Intervencoes!$B$7:$B$26,"&lt;&gt;")=1),"",IF(Q14&lt;&gt;"Calculável","Por apurar",J14-L14))</f>
        <v/>
      </c>
      <c r="N14" s="16" t="str">
        <f>IF(NOT(COUNTIFS(Intervencoes!$A$7:$A$26,A14,Intervencoes!$B$7:$B$26,"&lt;&gt;")=1),"",IF(Q14&lt;&gt;"Calculável","Por apurar",ROUND(M14*Instrucoes!$B$7,2)))</f>
        <v/>
      </c>
      <c r="O14" s="16" t="str">
        <f>IF(NOT(COUNTIFS(Intervencoes!$A$7:$A$26,A14,Intervencoes!$B$7:$B$26,"&lt;&gt;")=1),"",IF(Q14&lt;&gt;"Calculável","Por apurar",H14-I14-K14-N14))</f>
        <v/>
      </c>
      <c r="P14" s="16" t="str">
        <f>IF(NOT(COUNTIFS(Intervencoes!$A$7:$A$26,A14,Intervencoes!$B$7:$B$26,"&lt;&gt;")=1),"",IF(Q14&lt;&gt;"Calculável","Por apurar",IF(COUNT(E14:F14)&lt;2,"Por apurar",O14-SUM(E14:F14))))</f>
        <v/>
      </c>
      <c r="Q14" s="35" t="str">
        <f>IF(AND(NOT(COUNTIFS(Intervencoes!$A$7:$A$106,A14,Intervencoes!$B$7:$B$106,"&lt;&gt;")=1),COUNTA(B14:G14)=0),"",IF(NOT(COUNTIFS(Intervencoes!$A$7:$A$106,A14,Intervencoes!$B$7:$B$106,"&lt;&gt;")=1),"Rever intervenção sem designação",IF(NOT(ISNUMBER(J14)),"Falta completar orçamento",IF(OR(B14="",C14="",B14="Por apurar",C14="Por apurar",D14&lt;&gt;"Confirmo"),"Falta confirmar seguros e apoios",IF(OR(COUNTIF(Fontes!$M$7:$M$106,"&lt;&gt;OK")-COUNTBLANK(Fontes!$M$7:$M$106)&gt;0,COUNTIF(Coberturas!$I$7:$I$306,"&lt;&gt;OK")-COUNTBLANK(Coberturas!$I$7:$I$306)&gt;0),"Rever fontes ou coberturas pendentes",IF(AND(OR(B14="Sim",C14="Sim"),COUNTIF(Coberturas!$D$7:$D$306,A14)=0),"Falta associar fonte aos custos",IF(AND(B14="Não",C14="Não",SUMIF(Coberturas!$D$7:$D$306,A14,Coberturas!$E$7:$E$306)&gt;0),"Rever declaração de inexistência","Calculável")))))))</f>
        <v/>
      </c>
    </row>
    <row r="15" spans="1:17" ht="34.950000000000003" customHeight="1">
      <c r="A15" s="8" t="s">
        <v>131</v>
      </c>
      <c r="B15" s="7"/>
      <c r="C15" s="7"/>
      <c r="D15" s="7"/>
      <c r="E15" s="12"/>
      <c r="F15" s="12"/>
      <c r="G15" s="7"/>
      <c r="H15" s="16" t="str">
        <f>IF(NOT(COUNTIFS(Intervencoes!$A$7:$A$26,A15,Intervencoes!$B$7:$B$26,"&lt;&gt;")=1),"",IF(OR(COUNTIF(Orcamento!$B$7:$B$106,A15)=0,COUNTIFS(Orcamento!$B$7:$B$106,A15,Orcamento!$T$7:$T$106,"&lt;&gt;OK")&gt;0),"Por apurar",SUMIF(Orcamento!$B$7:$B$106,A15,Orcamento!$K$7:$K$106)))</f>
        <v/>
      </c>
      <c r="I15" s="16" t="str">
        <f>IF(NOT(COUNTIFS(Intervencoes!$A$7:$A$26,A15,Intervencoes!$B$7:$B$26,"&lt;&gt;")=1),"",IF(OR(COUNTIF(Orcamento!$B$7:$B$106,A15)=0,COUNTIFS(Orcamento!$B$7:$B$106,A15,Orcamento!$T$7:$T$106,"&lt;&gt;OK")&gt;0),"Por apurar",SUMIF(Orcamento!$B$7:$B$106,A15,Orcamento!$L$7:$L$106)))</f>
        <v/>
      </c>
      <c r="J15" s="16" t="str">
        <f>IF(NOT(COUNTIFS(Intervencoes!$A$7:$A$26,A15,Intervencoes!$B$7:$B$26,"&lt;&gt;")=1),"",IF(OR(COUNTIF(Orcamento!$B$7:$B$106,A15)=0,COUNTIFS(Orcamento!$B$7:$B$106,A15,Orcamento!$T$7:$T$106,"&lt;&gt;OK")&gt;0),"Por apurar",SUMIF(Orcamento!$B$7:$B$106,A15,Orcamento!$S$7:$S$106)))</f>
        <v/>
      </c>
      <c r="K15" s="37" t="str">
        <f>IF(NOT(COUNTIFS(Intervencoes!$A$7:$A$106,A15,Intervencoes!$B$7:$B$106,"&lt;&gt;")=1),"",IF(Q15&lt;&gt;"Calculável","Por apurar",SUMIF(Coberturas!$D$7:$D$306,A15,Coberturas!$E$7:$E$306)))</f>
        <v/>
      </c>
      <c r="L15" s="37" t="str">
        <f>IF(NOT(COUNTIFS(Intervencoes!$A$7:$A$106,A15,Intervencoes!$B$7:$B$106,"&lt;&gt;")=1),"",IF(Q15&lt;&gt;"Calculável","Por apurar",SUMIF(Coberturas!$D$7:$D$306,A15,Coberturas!$F$7:$F$306)))</f>
        <v/>
      </c>
      <c r="M15" s="16" t="str">
        <f>IF(NOT(COUNTIFS(Intervencoes!$A$7:$A$26,A15,Intervencoes!$B$7:$B$26,"&lt;&gt;")=1),"",IF(Q15&lt;&gt;"Calculável","Por apurar",J15-L15))</f>
        <v/>
      </c>
      <c r="N15" s="16" t="str">
        <f>IF(NOT(COUNTIFS(Intervencoes!$A$7:$A$26,A15,Intervencoes!$B$7:$B$26,"&lt;&gt;")=1),"",IF(Q15&lt;&gt;"Calculável","Por apurar",ROUND(M15*Instrucoes!$B$7,2)))</f>
        <v/>
      </c>
      <c r="O15" s="16" t="str">
        <f>IF(NOT(COUNTIFS(Intervencoes!$A$7:$A$26,A15,Intervencoes!$B$7:$B$26,"&lt;&gt;")=1),"",IF(Q15&lt;&gt;"Calculável","Por apurar",H15-I15-K15-N15))</f>
        <v/>
      </c>
      <c r="P15" s="16" t="str">
        <f>IF(NOT(COUNTIFS(Intervencoes!$A$7:$A$26,A15,Intervencoes!$B$7:$B$26,"&lt;&gt;")=1),"",IF(Q15&lt;&gt;"Calculável","Por apurar",IF(COUNT(E15:F15)&lt;2,"Por apurar",O15-SUM(E15:F15))))</f>
        <v/>
      </c>
      <c r="Q15" s="35" t="str">
        <f>IF(AND(NOT(COUNTIFS(Intervencoes!$A$7:$A$106,A15,Intervencoes!$B$7:$B$106,"&lt;&gt;")=1),COUNTA(B15:G15)=0),"",IF(NOT(COUNTIFS(Intervencoes!$A$7:$A$106,A15,Intervencoes!$B$7:$B$106,"&lt;&gt;")=1),"Rever intervenção sem designação",IF(NOT(ISNUMBER(J15)),"Falta completar orçamento",IF(OR(B15="",C15="",B15="Por apurar",C15="Por apurar",D15&lt;&gt;"Confirmo"),"Falta confirmar seguros e apoios",IF(OR(COUNTIF(Fontes!$M$7:$M$106,"&lt;&gt;OK")-COUNTBLANK(Fontes!$M$7:$M$106)&gt;0,COUNTIF(Coberturas!$I$7:$I$306,"&lt;&gt;OK")-COUNTBLANK(Coberturas!$I$7:$I$306)&gt;0),"Rever fontes ou coberturas pendentes",IF(AND(OR(B15="Sim",C15="Sim"),COUNTIF(Coberturas!$D$7:$D$306,A15)=0),"Falta associar fonte aos custos",IF(AND(B15="Não",C15="Não",SUMIF(Coberturas!$D$7:$D$306,A15,Coberturas!$E$7:$E$306)&gt;0),"Rever declaração de inexistência","Calculável")))))))</f>
        <v/>
      </c>
    </row>
    <row r="16" spans="1:17" ht="34.950000000000003" customHeight="1">
      <c r="A16" s="8" t="s">
        <v>132</v>
      </c>
      <c r="B16" s="7"/>
      <c r="C16" s="7"/>
      <c r="D16" s="7"/>
      <c r="E16" s="12"/>
      <c r="F16" s="12"/>
      <c r="G16" s="7"/>
      <c r="H16" s="16" t="str">
        <f>IF(NOT(COUNTIFS(Intervencoes!$A$7:$A$26,A16,Intervencoes!$B$7:$B$26,"&lt;&gt;")=1),"",IF(OR(COUNTIF(Orcamento!$B$7:$B$106,A16)=0,COUNTIFS(Orcamento!$B$7:$B$106,A16,Orcamento!$T$7:$T$106,"&lt;&gt;OK")&gt;0),"Por apurar",SUMIF(Orcamento!$B$7:$B$106,A16,Orcamento!$K$7:$K$106)))</f>
        <v/>
      </c>
      <c r="I16" s="16" t="str">
        <f>IF(NOT(COUNTIFS(Intervencoes!$A$7:$A$26,A16,Intervencoes!$B$7:$B$26,"&lt;&gt;")=1),"",IF(OR(COUNTIF(Orcamento!$B$7:$B$106,A16)=0,COUNTIFS(Orcamento!$B$7:$B$106,A16,Orcamento!$T$7:$T$106,"&lt;&gt;OK")&gt;0),"Por apurar",SUMIF(Orcamento!$B$7:$B$106,A16,Orcamento!$L$7:$L$106)))</f>
        <v/>
      </c>
      <c r="J16" s="16" t="str">
        <f>IF(NOT(COUNTIFS(Intervencoes!$A$7:$A$26,A16,Intervencoes!$B$7:$B$26,"&lt;&gt;")=1),"",IF(OR(COUNTIF(Orcamento!$B$7:$B$106,A16)=0,COUNTIFS(Orcamento!$B$7:$B$106,A16,Orcamento!$T$7:$T$106,"&lt;&gt;OK")&gt;0),"Por apurar",SUMIF(Orcamento!$B$7:$B$106,A16,Orcamento!$S$7:$S$106)))</f>
        <v/>
      </c>
      <c r="K16" s="37" t="str">
        <f>IF(NOT(COUNTIFS(Intervencoes!$A$7:$A$106,A16,Intervencoes!$B$7:$B$106,"&lt;&gt;")=1),"",IF(Q16&lt;&gt;"Calculável","Por apurar",SUMIF(Coberturas!$D$7:$D$306,A16,Coberturas!$E$7:$E$306)))</f>
        <v/>
      </c>
      <c r="L16" s="37" t="str">
        <f>IF(NOT(COUNTIFS(Intervencoes!$A$7:$A$106,A16,Intervencoes!$B$7:$B$106,"&lt;&gt;")=1),"",IF(Q16&lt;&gt;"Calculável","Por apurar",SUMIF(Coberturas!$D$7:$D$306,A16,Coberturas!$F$7:$F$306)))</f>
        <v/>
      </c>
      <c r="M16" s="16" t="str">
        <f>IF(NOT(COUNTIFS(Intervencoes!$A$7:$A$26,A16,Intervencoes!$B$7:$B$26,"&lt;&gt;")=1),"",IF(Q16&lt;&gt;"Calculável","Por apurar",J16-L16))</f>
        <v/>
      </c>
      <c r="N16" s="16" t="str">
        <f>IF(NOT(COUNTIFS(Intervencoes!$A$7:$A$26,A16,Intervencoes!$B$7:$B$26,"&lt;&gt;")=1),"",IF(Q16&lt;&gt;"Calculável","Por apurar",ROUND(M16*Instrucoes!$B$7,2)))</f>
        <v/>
      </c>
      <c r="O16" s="16" t="str">
        <f>IF(NOT(COUNTIFS(Intervencoes!$A$7:$A$26,A16,Intervencoes!$B$7:$B$26,"&lt;&gt;")=1),"",IF(Q16&lt;&gt;"Calculável","Por apurar",H16-I16-K16-N16))</f>
        <v/>
      </c>
      <c r="P16" s="16" t="str">
        <f>IF(NOT(COUNTIFS(Intervencoes!$A$7:$A$26,A16,Intervencoes!$B$7:$B$26,"&lt;&gt;")=1),"",IF(Q16&lt;&gt;"Calculável","Por apurar",IF(COUNT(E16:F16)&lt;2,"Por apurar",O16-SUM(E16:F16))))</f>
        <v/>
      </c>
      <c r="Q16" s="35" t="str">
        <f>IF(AND(NOT(COUNTIFS(Intervencoes!$A$7:$A$106,A16,Intervencoes!$B$7:$B$106,"&lt;&gt;")=1),COUNTA(B16:G16)=0),"",IF(NOT(COUNTIFS(Intervencoes!$A$7:$A$106,A16,Intervencoes!$B$7:$B$106,"&lt;&gt;")=1),"Rever intervenção sem designação",IF(NOT(ISNUMBER(J16)),"Falta completar orçamento",IF(OR(B16="",C16="",B16="Por apurar",C16="Por apurar",D16&lt;&gt;"Confirmo"),"Falta confirmar seguros e apoios",IF(OR(COUNTIF(Fontes!$M$7:$M$106,"&lt;&gt;OK")-COUNTBLANK(Fontes!$M$7:$M$106)&gt;0,COUNTIF(Coberturas!$I$7:$I$306,"&lt;&gt;OK")-COUNTBLANK(Coberturas!$I$7:$I$306)&gt;0),"Rever fontes ou coberturas pendentes",IF(AND(OR(B16="Sim",C16="Sim"),COUNTIF(Coberturas!$D$7:$D$306,A16)=0),"Falta associar fonte aos custos",IF(AND(B16="Não",C16="Não",SUMIF(Coberturas!$D$7:$D$306,A16,Coberturas!$E$7:$E$306)&gt;0),"Rever declaração de inexistência","Calculável")))))))</f>
        <v/>
      </c>
    </row>
    <row r="17" spans="1:17" ht="34.950000000000003" customHeight="1">
      <c r="A17" s="8" t="s">
        <v>133</v>
      </c>
      <c r="B17" s="7"/>
      <c r="C17" s="7"/>
      <c r="D17" s="7"/>
      <c r="E17" s="12"/>
      <c r="F17" s="12"/>
      <c r="G17" s="7"/>
      <c r="H17" s="16" t="str">
        <f>IF(NOT(COUNTIFS(Intervencoes!$A$7:$A$26,A17,Intervencoes!$B$7:$B$26,"&lt;&gt;")=1),"",IF(OR(COUNTIF(Orcamento!$B$7:$B$106,A17)=0,COUNTIFS(Orcamento!$B$7:$B$106,A17,Orcamento!$T$7:$T$106,"&lt;&gt;OK")&gt;0),"Por apurar",SUMIF(Orcamento!$B$7:$B$106,A17,Orcamento!$K$7:$K$106)))</f>
        <v/>
      </c>
      <c r="I17" s="16" t="str">
        <f>IF(NOT(COUNTIFS(Intervencoes!$A$7:$A$26,A17,Intervencoes!$B$7:$B$26,"&lt;&gt;")=1),"",IF(OR(COUNTIF(Orcamento!$B$7:$B$106,A17)=0,COUNTIFS(Orcamento!$B$7:$B$106,A17,Orcamento!$T$7:$T$106,"&lt;&gt;OK")&gt;0),"Por apurar",SUMIF(Orcamento!$B$7:$B$106,A17,Orcamento!$L$7:$L$106)))</f>
        <v/>
      </c>
      <c r="J17" s="16" t="str">
        <f>IF(NOT(COUNTIFS(Intervencoes!$A$7:$A$26,A17,Intervencoes!$B$7:$B$26,"&lt;&gt;")=1),"",IF(OR(COUNTIF(Orcamento!$B$7:$B$106,A17)=0,COUNTIFS(Orcamento!$B$7:$B$106,A17,Orcamento!$T$7:$T$106,"&lt;&gt;OK")&gt;0),"Por apurar",SUMIF(Orcamento!$B$7:$B$106,A17,Orcamento!$S$7:$S$106)))</f>
        <v/>
      </c>
      <c r="K17" s="37" t="str">
        <f>IF(NOT(COUNTIFS(Intervencoes!$A$7:$A$106,A17,Intervencoes!$B$7:$B$106,"&lt;&gt;")=1),"",IF(Q17&lt;&gt;"Calculável","Por apurar",SUMIF(Coberturas!$D$7:$D$306,A17,Coberturas!$E$7:$E$306)))</f>
        <v/>
      </c>
      <c r="L17" s="37" t="str">
        <f>IF(NOT(COUNTIFS(Intervencoes!$A$7:$A$106,A17,Intervencoes!$B$7:$B$106,"&lt;&gt;")=1),"",IF(Q17&lt;&gt;"Calculável","Por apurar",SUMIF(Coberturas!$D$7:$D$306,A17,Coberturas!$F$7:$F$306)))</f>
        <v/>
      </c>
      <c r="M17" s="16" t="str">
        <f>IF(NOT(COUNTIFS(Intervencoes!$A$7:$A$26,A17,Intervencoes!$B$7:$B$26,"&lt;&gt;")=1),"",IF(Q17&lt;&gt;"Calculável","Por apurar",J17-L17))</f>
        <v/>
      </c>
      <c r="N17" s="16" t="str">
        <f>IF(NOT(COUNTIFS(Intervencoes!$A$7:$A$26,A17,Intervencoes!$B$7:$B$26,"&lt;&gt;")=1),"",IF(Q17&lt;&gt;"Calculável","Por apurar",ROUND(M17*Instrucoes!$B$7,2)))</f>
        <v/>
      </c>
      <c r="O17" s="16" t="str">
        <f>IF(NOT(COUNTIFS(Intervencoes!$A$7:$A$26,A17,Intervencoes!$B$7:$B$26,"&lt;&gt;")=1),"",IF(Q17&lt;&gt;"Calculável","Por apurar",H17-I17-K17-N17))</f>
        <v/>
      </c>
      <c r="P17" s="16" t="str">
        <f>IF(NOT(COUNTIFS(Intervencoes!$A$7:$A$26,A17,Intervencoes!$B$7:$B$26,"&lt;&gt;")=1),"",IF(Q17&lt;&gt;"Calculável","Por apurar",IF(COUNT(E17:F17)&lt;2,"Por apurar",O17-SUM(E17:F17))))</f>
        <v/>
      </c>
      <c r="Q17" s="35" t="str">
        <f>IF(AND(NOT(COUNTIFS(Intervencoes!$A$7:$A$106,A17,Intervencoes!$B$7:$B$106,"&lt;&gt;")=1),COUNTA(B17:G17)=0),"",IF(NOT(COUNTIFS(Intervencoes!$A$7:$A$106,A17,Intervencoes!$B$7:$B$106,"&lt;&gt;")=1),"Rever intervenção sem designação",IF(NOT(ISNUMBER(J17)),"Falta completar orçamento",IF(OR(B17="",C17="",B17="Por apurar",C17="Por apurar",D17&lt;&gt;"Confirmo"),"Falta confirmar seguros e apoios",IF(OR(COUNTIF(Fontes!$M$7:$M$106,"&lt;&gt;OK")-COUNTBLANK(Fontes!$M$7:$M$106)&gt;0,COUNTIF(Coberturas!$I$7:$I$306,"&lt;&gt;OK")-COUNTBLANK(Coberturas!$I$7:$I$306)&gt;0),"Rever fontes ou coberturas pendentes",IF(AND(OR(B17="Sim",C17="Sim"),COUNTIF(Coberturas!$D$7:$D$306,A17)=0),"Falta associar fonte aos custos",IF(AND(B17="Não",C17="Não",SUMIF(Coberturas!$D$7:$D$306,A17,Coberturas!$E$7:$E$306)&gt;0),"Rever declaração de inexistência","Calculável")))))))</f>
        <v/>
      </c>
    </row>
    <row r="18" spans="1:17" ht="34.950000000000003" customHeight="1">
      <c r="A18" s="8" t="s">
        <v>134</v>
      </c>
      <c r="B18" s="7"/>
      <c r="C18" s="7"/>
      <c r="D18" s="7"/>
      <c r="E18" s="12"/>
      <c r="F18" s="12"/>
      <c r="G18" s="7"/>
      <c r="H18" s="16" t="str">
        <f>IF(NOT(COUNTIFS(Intervencoes!$A$7:$A$26,A18,Intervencoes!$B$7:$B$26,"&lt;&gt;")=1),"",IF(OR(COUNTIF(Orcamento!$B$7:$B$106,A18)=0,COUNTIFS(Orcamento!$B$7:$B$106,A18,Orcamento!$T$7:$T$106,"&lt;&gt;OK")&gt;0),"Por apurar",SUMIF(Orcamento!$B$7:$B$106,A18,Orcamento!$K$7:$K$106)))</f>
        <v/>
      </c>
      <c r="I18" s="16" t="str">
        <f>IF(NOT(COUNTIFS(Intervencoes!$A$7:$A$26,A18,Intervencoes!$B$7:$B$26,"&lt;&gt;")=1),"",IF(OR(COUNTIF(Orcamento!$B$7:$B$106,A18)=0,COUNTIFS(Orcamento!$B$7:$B$106,A18,Orcamento!$T$7:$T$106,"&lt;&gt;OK")&gt;0),"Por apurar",SUMIF(Orcamento!$B$7:$B$106,A18,Orcamento!$L$7:$L$106)))</f>
        <v/>
      </c>
      <c r="J18" s="16" t="str">
        <f>IF(NOT(COUNTIFS(Intervencoes!$A$7:$A$26,A18,Intervencoes!$B$7:$B$26,"&lt;&gt;")=1),"",IF(OR(COUNTIF(Orcamento!$B$7:$B$106,A18)=0,COUNTIFS(Orcamento!$B$7:$B$106,A18,Orcamento!$T$7:$T$106,"&lt;&gt;OK")&gt;0),"Por apurar",SUMIF(Orcamento!$B$7:$B$106,A18,Orcamento!$S$7:$S$106)))</f>
        <v/>
      </c>
      <c r="K18" s="37" t="str">
        <f>IF(NOT(COUNTIFS(Intervencoes!$A$7:$A$106,A18,Intervencoes!$B$7:$B$106,"&lt;&gt;")=1),"",IF(Q18&lt;&gt;"Calculável","Por apurar",SUMIF(Coberturas!$D$7:$D$306,A18,Coberturas!$E$7:$E$306)))</f>
        <v/>
      </c>
      <c r="L18" s="37" t="str">
        <f>IF(NOT(COUNTIFS(Intervencoes!$A$7:$A$106,A18,Intervencoes!$B$7:$B$106,"&lt;&gt;")=1),"",IF(Q18&lt;&gt;"Calculável","Por apurar",SUMIF(Coberturas!$D$7:$D$306,A18,Coberturas!$F$7:$F$306)))</f>
        <v/>
      </c>
      <c r="M18" s="16" t="str">
        <f>IF(NOT(COUNTIFS(Intervencoes!$A$7:$A$26,A18,Intervencoes!$B$7:$B$26,"&lt;&gt;")=1),"",IF(Q18&lt;&gt;"Calculável","Por apurar",J18-L18))</f>
        <v/>
      </c>
      <c r="N18" s="16" t="str">
        <f>IF(NOT(COUNTIFS(Intervencoes!$A$7:$A$26,A18,Intervencoes!$B$7:$B$26,"&lt;&gt;")=1),"",IF(Q18&lt;&gt;"Calculável","Por apurar",ROUND(M18*Instrucoes!$B$7,2)))</f>
        <v/>
      </c>
      <c r="O18" s="16" t="str">
        <f>IF(NOT(COUNTIFS(Intervencoes!$A$7:$A$26,A18,Intervencoes!$B$7:$B$26,"&lt;&gt;")=1),"",IF(Q18&lt;&gt;"Calculável","Por apurar",H18-I18-K18-N18))</f>
        <v/>
      </c>
      <c r="P18" s="16" t="str">
        <f>IF(NOT(COUNTIFS(Intervencoes!$A$7:$A$26,A18,Intervencoes!$B$7:$B$26,"&lt;&gt;")=1),"",IF(Q18&lt;&gt;"Calculável","Por apurar",IF(COUNT(E18:F18)&lt;2,"Por apurar",O18-SUM(E18:F18))))</f>
        <v/>
      </c>
      <c r="Q18" s="35" t="str">
        <f>IF(AND(NOT(COUNTIFS(Intervencoes!$A$7:$A$106,A18,Intervencoes!$B$7:$B$106,"&lt;&gt;")=1),COUNTA(B18:G18)=0),"",IF(NOT(COUNTIFS(Intervencoes!$A$7:$A$106,A18,Intervencoes!$B$7:$B$106,"&lt;&gt;")=1),"Rever intervenção sem designação",IF(NOT(ISNUMBER(J18)),"Falta completar orçamento",IF(OR(B18="",C18="",B18="Por apurar",C18="Por apurar",D18&lt;&gt;"Confirmo"),"Falta confirmar seguros e apoios",IF(OR(COUNTIF(Fontes!$M$7:$M$106,"&lt;&gt;OK")-COUNTBLANK(Fontes!$M$7:$M$106)&gt;0,COUNTIF(Coberturas!$I$7:$I$306,"&lt;&gt;OK")-COUNTBLANK(Coberturas!$I$7:$I$306)&gt;0),"Rever fontes ou coberturas pendentes",IF(AND(OR(B18="Sim",C18="Sim"),COUNTIF(Coberturas!$D$7:$D$306,A18)=0),"Falta associar fonte aos custos",IF(AND(B18="Não",C18="Não",SUMIF(Coberturas!$D$7:$D$306,A18,Coberturas!$E$7:$E$306)&gt;0),"Rever declaração de inexistência","Calculável")))))))</f>
        <v/>
      </c>
    </row>
    <row r="19" spans="1:17" ht="34.950000000000003" customHeight="1">
      <c r="A19" s="8" t="s">
        <v>135</v>
      </c>
      <c r="B19" s="7"/>
      <c r="C19" s="7"/>
      <c r="D19" s="7"/>
      <c r="E19" s="12"/>
      <c r="F19" s="12"/>
      <c r="G19" s="7"/>
      <c r="H19" s="16" t="str">
        <f>IF(NOT(COUNTIFS(Intervencoes!$A$7:$A$26,A19,Intervencoes!$B$7:$B$26,"&lt;&gt;")=1),"",IF(OR(COUNTIF(Orcamento!$B$7:$B$106,A19)=0,COUNTIFS(Orcamento!$B$7:$B$106,A19,Orcamento!$T$7:$T$106,"&lt;&gt;OK")&gt;0),"Por apurar",SUMIF(Orcamento!$B$7:$B$106,A19,Orcamento!$K$7:$K$106)))</f>
        <v/>
      </c>
      <c r="I19" s="16" t="str">
        <f>IF(NOT(COUNTIFS(Intervencoes!$A$7:$A$26,A19,Intervencoes!$B$7:$B$26,"&lt;&gt;")=1),"",IF(OR(COUNTIF(Orcamento!$B$7:$B$106,A19)=0,COUNTIFS(Orcamento!$B$7:$B$106,A19,Orcamento!$T$7:$T$106,"&lt;&gt;OK")&gt;0),"Por apurar",SUMIF(Orcamento!$B$7:$B$106,A19,Orcamento!$L$7:$L$106)))</f>
        <v/>
      </c>
      <c r="J19" s="16" t="str">
        <f>IF(NOT(COUNTIFS(Intervencoes!$A$7:$A$26,A19,Intervencoes!$B$7:$B$26,"&lt;&gt;")=1),"",IF(OR(COUNTIF(Orcamento!$B$7:$B$106,A19)=0,COUNTIFS(Orcamento!$B$7:$B$106,A19,Orcamento!$T$7:$T$106,"&lt;&gt;OK")&gt;0),"Por apurar",SUMIF(Orcamento!$B$7:$B$106,A19,Orcamento!$S$7:$S$106)))</f>
        <v/>
      </c>
      <c r="K19" s="37" t="str">
        <f>IF(NOT(COUNTIFS(Intervencoes!$A$7:$A$106,A19,Intervencoes!$B$7:$B$106,"&lt;&gt;")=1),"",IF(Q19&lt;&gt;"Calculável","Por apurar",SUMIF(Coberturas!$D$7:$D$306,A19,Coberturas!$E$7:$E$306)))</f>
        <v/>
      </c>
      <c r="L19" s="37" t="str">
        <f>IF(NOT(COUNTIFS(Intervencoes!$A$7:$A$106,A19,Intervencoes!$B$7:$B$106,"&lt;&gt;")=1),"",IF(Q19&lt;&gt;"Calculável","Por apurar",SUMIF(Coberturas!$D$7:$D$306,A19,Coberturas!$F$7:$F$306)))</f>
        <v/>
      </c>
      <c r="M19" s="16" t="str">
        <f>IF(NOT(COUNTIFS(Intervencoes!$A$7:$A$26,A19,Intervencoes!$B$7:$B$26,"&lt;&gt;")=1),"",IF(Q19&lt;&gt;"Calculável","Por apurar",J19-L19))</f>
        <v/>
      </c>
      <c r="N19" s="16" t="str">
        <f>IF(NOT(COUNTIFS(Intervencoes!$A$7:$A$26,A19,Intervencoes!$B$7:$B$26,"&lt;&gt;")=1),"",IF(Q19&lt;&gt;"Calculável","Por apurar",ROUND(M19*Instrucoes!$B$7,2)))</f>
        <v/>
      </c>
      <c r="O19" s="16" t="str">
        <f>IF(NOT(COUNTIFS(Intervencoes!$A$7:$A$26,A19,Intervencoes!$B$7:$B$26,"&lt;&gt;")=1),"",IF(Q19&lt;&gt;"Calculável","Por apurar",H19-I19-K19-N19))</f>
        <v/>
      </c>
      <c r="P19" s="16" t="str">
        <f>IF(NOT(COUNTIFS(Intervencoes!$A$7:$A$26,A19,Intervencoes!$B$7:$B$26,"&lt;&gt;")=1),"",IF(Q19&lt;&gt;"Calculável","Por apurar",IF(COUNT(E19:F19)&lt;2,"Por apurar",O19-SUM(E19:F19))))</f>
        <v/>
      </c>
      <c r="Q19" s="35" t="str">
        <f>IF(AND(NOT(COUNTIFS(Intervencoes!$A$7:$A$106,A19,Intervencoes!$B$7:$B$106,"&lt;&gt;")=1),COUNTA(B19:G19)=0),"",IF(NOT(COUNTIFS(Intervencoes!$A$7:$A$106,A19,Intervencoes!$B$7:$B$106,"&lt;&gt;")=1),"Rever intervenção sem designação",IF(NOT(ISNUMBER(J19)),"Falta completar orçamento",IF(OR(B19="",C19="",B19="Por apurar",C19="Por apurar",D19&lt;&gt;"Confirmo"),"Falta confirmar seguros e apoios",IF(OR(COUNTIF(Fontes!$M$7:$M$106,"&lt;&gt;OK")-COUNTBLANK(Fontes!$M$7:$M$106)&gt;0,COUNTIF(Coberturas!$I$7:$I$306,"&lt;&gt;OK")-COUNTBLANK(Coberturas!$I$7:$I$306)&gt;0),"Rever fontes ou coberturas pendentes",IF(AND(OR(B19="Sim",C19="Sim"),COUNTIF(Coberturas!$D$7:$D$306,A19)=0),"Falta associar fonte aos custos",IF(AND(B19="Não",C19="Não",SUMIF(Coberturas!$D$7:$D$306,A19,Coberturas!$E$7:$E$306)&gt;0),"Rever declaração de inexistência","Calculável")))))))</f>
        <v/>
      </c>
    </row>
    <row r="20" spans="1:17" ht="34.950000000000003" customHeight="1">
      <c r="A20" s="8" t="s">
        <v>136</v>
      </c>
      <c r="B20" s="7"/>
      <c r="C20" s="7"/>
      <c r="D20" s="7"/>
      <c r="E20" s="12"/>
      <c r="F20" s="12"/>
      <c r="G20" s="7"/>
      <c r="H20" s="16" t="str">
        <f>IF(NOT(COUNTIFS(Intervencoes!$A$7:$A$26,A20,Intervencoes!$B$7:$B$26,"&lt;&gt;")=1),"",IF(OR(COUNTIF(Orcamento!$B$7:$B$106,A20)=0,COUNTIFS(Orcamento!$B$7:$B$106,A20,Orcamento!$T$7:$T$106,"&lt;&gt;OK")&gt;0),"Por apurar",SUMIF(Orcamento!$B$7:$B$106,A20,Orcamento!$K$7:$K$106)))</f>
        <v/>
      </c>
      <c r="I20" s="16" t="str">
        <f>IF(NOT(COUNTIFS(Intervencoes!$A$7:$A$26,A20,Intervencoes!$B$7:$B$26,"&lt;&gt;")=1),"",IF(OR(COUNTIF(Orcamento!$B$7:$B$106,A20)=0,COUNTIFS(Orcamento!$B$7:$B$106,A20,Orcamento!$T$7:$T$106,"&lt;&gt;OK")&gt;0),"Por apurar",SUMIF(Orcamento!$B$7:$B$106,A20,Orcamento!$L$7:$L$106)))</f>
        <v/>
      </c>
      <c r="J20" s="16" t="str">
        <f>IF(NOT(COUNTIFS(Intervencoes!$A$7:$A$26,A20,Intervencoes!$B$7:$B$26,"&lt;&gt;")=1),"",IF(OR(COUNTIF(Orcamento!$B$7:$B$106,A20)=0,COUNTIFS(Orcamento!$B$7:$B$106,A20,Orcamento!$T$7:$T$106,"&lt;&gt;OK")&gt;0),"Por apurar",SUMIF(Orcamento!$B$7:$B$106,A20,Orcamento!$S$7:$S$106)))</f>
        <v/>
      </c>
      <c r="K20" s="37" t="str">
        <f>IF(NOT(COUNTIFS(Intervencoes!$A$7:$A$106,A20,Intervencoes!$B$7:$B$106,"&lt;&gt;")=1),"",IF(Q20&lt;&gt;"Calculável","Por apurar",SUMIF(Coberturas!$D$7:$D$306,A20,Coberturas!$E$7:$E$306)))</f>
        <v/>
      </c>
      <c r="L20" s="37" t="str">
        <f>IF(NOT(COUNTIFS(Intervencoes!$A$7:$A$106,A20,Intervencoes!$B$7:$B$106,"&lt;&gt;")=1),"",IF(Q20&lt;&gt;"Calculável","Por apurar",SUMIF(Coberturas!$D$7:$D$306,A20,Coberturas!$F$7:$F$306)))</f>
        <v/>
      </c>
      <c r="M20" s="16" t="str">
        <f>IF(NOT(COUNTIFS(Intervencoes!$A$7:$A$26,A20,Intervencoes!$B$7:$B$26,"&lt;&gt;")=1),"",IF(Q20&lt;&gt;"Calculável","Por apurar",J20-L20))</f>
        <v/>
      </c>
      <c r="N20" s="16" t="str">
        <f>IF(NOT(COUNTIFS(Intervencoes!$A$7:$A$26,A20,Intervencoes!$B$7:$B$26,"&lt;&gt;")=1),"",IF(Q20&lt;&gt;"Calculável","Por apurar",ROUND(M20*Instrucoes!$B$7,2)))</f>
        <v/>
      </c>
      <c r="O20" s="16" t="str">
        <f>IF(NOT(COUNTIFS(Intervencoes!$A$7:$A$26,A20,Intervencoes!$B$7:$B$26,"&lt;&gt;")=1),"",IF(Q20&lt;&gt;"Calculável","Por apurar",H20-I20-K20-N20))</f>
        <v/>
      </c>
      <c r="P20" s="16" t="str">
        <f>IF(NOT(COUNTIFS(Intervencoes!$A$7:$A$26,A20,Intervencoes!$B$7:$B$26,"&lt;&gt;")=1),"",IF(Q20&lt;&gt;"Calculável","Por apurar",IF(COUNT(E20:F20)&lt;2,"Por apurar",O20-SUM(E20:F20))))</f>
        <v/>
      </c>
      <c r="Q20" s="35" t="str">
        <f>IF(AND(NOT(COUNTIFS(Intervencoes!$A$7:$A$106,A20,Intervencoes!$B$7:$B$106,"&lt;&gt;")=1),COUNTA(B20:G20)=0),"",IF(NOT(COUNTIFS(Intervencoes!$A$7:$A$106,A20,Intervencoes!$B$7:$B$106,"&lt;&gt;")=1),"Rever intervenção sem designação",IF(NOT(ISNUMBER(J20)),"Falta completar orçamento",IF(OR(B20="",C20="",B20="Por apurar",C20="Por apurar",D20&lt;&gt;"Confirmo"),"Falta confirmar seguros e apoios",IF(OR(COUNTIF(Fontes!$M$7:$M$106,"&lt;&gt;OK")-COUNTBLANK(Fontes!$M$7:$M$106)&gt;0,COUNTIF(Coberturas!$I$7:$I$306,"&lt;&gt;OK")-COUNTBLANK(Coberturas!$I$7:$I$306)&gt;0),"Rever fontes ou coberturas pendentes",IF(AND(OR(B20="Sim",C20="Sim"),COUNTIF(Coberturas!$D$7:$D$306,A20)=0),"Falta associar fonte aos custos",IF(AND(B20="Não",C20="Não",SUMIF(Coberturas!$D$7:$D$306,A20,Coberturas!$E$7:$E$306)&gt;0),"Rever declaração de inexistência","Calculável")))))))</f>
        <v/>
      </c>
    </row>
    <row r="21" spans="1:17" ht="34.950000000000003" customHeight="1">
      <c r="A21" s="8" t="s">
        <v>137</v>
      </c>
      <c r="B21" s="7"/>
      <c r="C21" s="7"/>
      <c r="D21" s="7"/>
      <c r="E21" s="12"/>
      <c r="F21" s="12"/>
      <c r="G21" s="7"/>
      <c r="H21" s="16" t="str">
        <f>IF(NOT(COUNTIFS(Intervencoes!$A$7:$A$26,A21,Intervencoes!$B$7:$B$26,"&lt;&gt;")=1),"",IF(OR(COUNTIF(Orcamento!$B$7:$B$106,A21)=0,COUNTIFS(Orcamento!$B$7:$B$106,A21,Orcamento!$T$7:$T$106,"&lt;&gt;OK")&gt;0),"Por apurar",SUMIF(Orcamento!$B$7:$B$106,A21,Orcamento!$K$7:$K$106)))</f>
        <v/>
      </c>
      <c r="I21" s="16" t="str">
        <f>IF(NOT(COUNTIFS(Intervencoes!$A$7:$A$26,A21,Intervencoes!$B$7:$B$26,"&lt;&gt;")=1),"",IF(OR(COUNTIF(Orcamento!$B$7:$B$106,A21)=0,COUNTIFS(Orcamento!$B$7:$B$106,A21,Orcamento!$T$7:$T$106,"&lt;&gt;OK")&gt;0),"Por apurar",SUMIF(Orcamento!$B$7:$B$106,A21,Orcamento!$L$7:$L$106)))</f>
        <v/>
      </c>
      <c r="J21" s="16" t="str">
        <f>IF(NOT(COUNTIFS(Intervencoes!$A$7:$A$26,A21,Intervencoes!$B$7:$B$26,"&lt;&gt;")=1),"",IF(OR(COUNTIF(Orcamento!$B$7:$B$106,A21)=0,COUNTIFS(Orcamento!$B$7:$B$106,A21,Orcamento!$T$7:$T$106,"&lt;&gt;OK")&gt;0),"Por apurar",SUMIF(Orcamento!$B$7:$B$106,A21,Orcamento!$S$7:$S$106)))</f>
        <v/>
      </c>
      <c r="K21" s="37" t="str">
        <f>IF(NOT(COUNTIFS(Intervencoes!$A$7:$A$106,A21,Intervencoes!$B$7:$B$106,"&lt;&gt;")=1),"",IF(Q21&lt;&gt;"Calculável","Por apurar",SUMIF(Coberturas!$D$7:$D$306,A21,Coberturas!$E$7:$E$306)))</f>
        <v/>
      </c>
      <c r="L21" s="37" t="str">
        <f>IF(NOT(COUNTIFS(Intervencoes!$A$7:$A$106,A21,Intervencoes!$B$7:$B$106,"&lt;&gt;")=1),"",IF(Q21&lt;&gt;"Calculável","Por apurar",SUMIF(Coberturas!$D$7:$D$306,A21,Coberturas!$F$7:$F$306)))</f>
        <v/>
      </c>
      <c r="M21" s="16" t="str">
        <f>IF(NOT(COUNTIFS(Intervencoes!$A$7:$A$26,A21,Intervencoes!$B$7:$B$26,"&lt;&gt;")=1),"",IF(Q21&lt;&gt;"Calculável","Por apurar",J21-L21))</f>
        <v/>
      </c>
      <c r="N21" s="16" t="str">
        <f>IF(NOT(COUNTIFS(Intervencoes!$A$7:$A$26,A21,Intervencoes!$B$7:$B$26,"&lt;&gt;")=1),"",IF(Q21&lt;&gt;"Calculável","Por apurar",ROUND(M21*Instrucoes!$B$7,2)))</f>
        <v/>
      </c>
      <c r="O21" s="16" t="str">
        <f>IF(NOT(COUNTIFS(Intervencoes!$A$7:$A$26,A21,Intervencoes!$B$7:$B$26,"&lt;&gt;")=1),"",IF(Q21&lt;&gt;"Calculável","Por apurar",H21-I21-K21-N21))</f>
        <v/>
      </c>
      <c r="P21" s="16" t="str">
        <f>IF(NOT(COUNTIFS(Intervencoes!$A$7:$A$26,A21,Intervencoes!$B$7:$B$26,"&lt;&gt;")=1),"",IF(Q21&lt;&gt;"Calculável","Por apurar",IF(COUNT(E21:F21)&lt;2,"Por apurar",O21-SUM(E21:F21))))</f>
        <v/>
      </c>
      <c r="Q21" s="35" t="str">
        <f>IF(AND(NOT(COUNTIFS(Intervencoes!$A$7:$A$106,A21,Intervencoes!$B$7:$B$106,"&lt;&gt;")=1),COUNTA(B21:G21)=0),"",IF(NOT(COUNTIFS(Intervencoes!$A$7:$A$106,A21,Intervencoes!$B$7:$B$106,"&lt;&gt;")=1),"Rever intervenção sem designação",IF(NOT(ISNUMBER(J21)),"Falta completar orçamento",IF(OR(B21="",C21="",B21="Por apurar",C21="Por apurar",D21&lt;&gt;"Confirmo"),"Falta confirmar seguros e apoios",IF(OR(COUNTIF(Fontes!$M$7:$M$106,"&lt;&gt;OK")-COUNTBLANK(Fontes!$M$7:$M$106)&gt;0,COUNTIF(Coberturas!$I$7:$I$306,"&lt;&gt;OK")-COUNTBLANK(Coberturas!$I$7:$I$306)&gt;0),"Rever fontes ou coberturas pendentes",IF(AND(OR(B21="Sim",C21="Sim"),COUNTIF(Coberturas!$D$7:$D$306,A21)=0),"Falta associar fonte aos custos",IF(AND(B21="Não",C21="Não",SUMIF(Coberturas!$D$7:$D$306,A21,Coberturas!$E$7:$E$306)&gt;0),"Rever declaração de inexistência","Calculável")))))))</f>
        <v/>
      </c>
    </row>
    <row r="22" spans="1:17" ht="34.950000000000003" customHeight="1">
      <c r="A22" s="8" t="s">
        <v>138</v>
      </c>
      <c r="B22" s="7"/>
      <c r="C22" s="7"/>
      <c r="D22" s="7"/>
      <c r="E22" s="12"/>
      <c r="F22" s="12"/>
      <c r="G22" s="7"/>
      <c r="H22" s="16" t="str">
        <f>IF(NOT(COUNTIFS(Intervencoes!$A$7:$A$26,A22,Intervencoes!$B$7:$B$26,"&lt;&gt;")=1),"",IF(OR(COUNTIF(Orcamento!$B$7:$B$106,A22)=0,COUNTIFS(Orcamento!$B$7:$B$106,A22,Orcamento!$T$7:$T$106,"&lt;&gt;OK")&gt;0),"Por apurar",SUMIF(Orcamento!$B$7:$B$106,A22,Orcamento!$K$7:$K$106)))</f>
        <v/>
      </c>
      <c r="I22" s="16" t="str">
        <f>IF(NOT(COUNTIFS(Intervencoes!$A$7:$A$26,A22,Intervencoes!$B$7:$B$26,"&lt;&gt;")=1),"",IF(OR(COUNTIF(Orcamento!$B$7:$B$106,A22)=0,COUNTIFS(Orcamento!$B$7:$B$106,A22,Orcamento!$T$7:$T$106,"&lt;&gt;OK")&gt;0),"Por apurar",SUMIF(Orcamento!$B$7:$B$106,A22,Orcamento!$L$7:$L$106)))</f>
        <v/>
      </c>
      <c r="J22" s="16" t="str">
        <f>IF(NOT(COUNTIFS(Intervencoes!$A$7:$A$26,A22,Intervencoes!$B$7:$B$26,"&lt;&gt;")=1),"",IF(OR(COUNTIF(Orcamento!$B$7:$B$106,A22)=0,COUNTIFS(Orcamento!$B$7:$B$106,A22,Orcamento!$T$7:$T$106,"&lt;&gt;OK")&gt;0),"Por apurar",SUMIF(Orcamento!$B$7:$B$106,A22,Orcamento!$S$7:$S$106)))</f>
        <v/>
      </c>
      <c r="K22" s="37" t="str">
        <f>IF(NOT(COUNTIFS(Intervencoes!$A$7:$A$106,A22,Intervencoes!$B$7:$B$106,"&lt;&gt;")=1),"",IF(Q22&lt;&gt;"Calculável","Por apurar",SUMIF(Coberturas!$D$7:$D$306,A22,Coberturas!$E$7:$E$306)))</f>
        <v/>
      </c>
      <c r="L22" s="37" t="str">
        <f>IF(NOT(COUNTIFS(Intervencoes!$A$7:$A$106,A22,Intervencoes!$B$7:$B$106,"&lt;&gt;")=1),"",IF(Q22&lt;&gt;"Calculável","Por apurar",SUMIF(Coberturas!$D$7:$D$306,A22,Coberturas!$F$7:$F$306)))</f>
        <v/>
      </c>
      <c r="M22" s="16" t="str">
        <f>IF(NOT(COUNTIFS(Intervencoes!$A$7:$A$26,A22,Intervencoes!$B$7:$B$26,"&lt;&gt;")=1),"",IF(Q22&lt;&gt;"Calculável","Por apurar",J22-L22))</f>
        <v/>
      </c>
      <c r="N22" s="16" t="str">
        <f>IF(NOT(COUNTIFS(Intervencoes!$A$7:$A$26,A22,Intervencoes!$B$7:$B$26,"&lt;&gt;")=1),"",IF(Q22&lt;&gt;"Calculável","Por apurar",ROUND(M22*Instrucoes!$B$7,2)))</f>
        <v/>
      </c>
      <c r="O22" s="16" t="str">
        <f>IF(NOT(COUNTIFS(Intervencoes!$A$7:$A$26,A22,Intervencoes!$B$7:$B$26,"&lt;&gt;")=1),"",IF(Q22&lt;&gt;"Calculável","Por apurar",H22-I22-K22-N22))</f>
        <v/>
      </c>
      <c r="P22" s="16" t="str">
        <f>IF(NOT(COUNTIFS(Intervencoes!$A$7:$A$26,A22,Intervencoes!$B$7:$B$26,"&lt;&gt;")=1),"",IF(Q22&lt;&gt;"Calculável","Por apurar",IF(COUNT(E22:F22)&lt;2,"Por apurar",O22-SUM(E22:F22))))</f>
        <v/>
      </c>
      <c r="Q22" s="35" t="str">
        <f>IF(AND(NOT(COUNTIFS(Intervencoes!$A$7:$A$106,A22,Intervencoes!$B$7:$B$106,"&lt;&gt;")=1),COUNTA(B22:G22)=0),"",IF(NOT(COUNTIFS(Intervencoes!$A$7:$A$106,A22,Intervencoes!$B$7:$B$106,"&lt;&gt;")=1),"Rever intervenção sem designação",IF(NOT(ISNUMBER(J22)),"Falta completar orçamento",IF(OR(B22="",C22="",B22="Por apurar",C22="Por apurar",D22&lt;&gt;"Confirmo"),"Falta confirmar seguros e apoios",IF(OR(COUNTIF(Fontes!$M$7:$M$106,"&lt;&gt;OK")-COUNTBLANK(Fontes!$M$7:$M$106)&gt;0,COUNTIF(Coberturas!$I$7:$I$306,"&lt;&gt;OK")-COUNTBLANK(Coberturas!$I$7:$I$306)&gt;0),"Rever fontes ou coberturas pendentes",IF(AND(OR(B22="Sim",C22="Sim"),COUNTIF(Coberturas!$D$7:$D$306,A22)=0),"Falta associar fonte aos custos",IF(AND(B22="Não",C22="Não",SUMIF(Coberturas!$D$7:$D$306,A22,Coberturas!$E$7:$E$306)&gt;0),"Rever declaração de inexistência","Calculável")))))))</f>
        <v/>
      </c>
    </row>
    <row r="23" spans="1:17" ht="34.950000000000003" customHeight="1">
      <c r="A23" s="8" t="s">
        <v>139</v>
      </c>
      <c r="B23" s="7"/>
      <c r="C23" s="7"/>
      <c r="D23" s="7"/>
      <c r="E23" s="12"/>
      <c r="F23" s="12"/>
      <c r="G23" s="7"/>
      <c r="H23" s="16" t="str">
        <f>IF(NOT(COUNTIFS(Intervencoes!$A$7:$A$26,A23,Intervencoes!$B$7:$B$26,"&lt;&gt;")=1),"",IF(OR(COUNTIF(Orcamento!$B$7:$B$106,A23)=0,COUNTIFS(Orcamento!$B$7:$B$106,A23,Orcamento!$T$7:$T$106,"&lt;&gt;OK")&gt;0),"Por apurar",SUMIF(Orcamento!$B$7:$B$106,A23,Orcamento!$K$7:$K$106)))</f>
        <v/>
      </c>
      <c r="I23" s="16" t="str">
        <f>IF(NOT(COUNTIFS(Intervencoes!$A$7:$A$26,A23,Intervencoes!$B$7:$B$26,"&lt;&gt;")=1),"",IF(OR(COUNTIF(Orcamento!$B$7:$B$106,A23)=0,COUNTIFS(Orcamento!$B$7:$B$106,A23,Orcamento!$T$7:$T$106,"&lt;&gt;OK")&gt;0),"Por apurar",SUMIF(Orcamento!$B$7:$B$106,A23,Orcamento!$L$7:$L$106)))</f>
        <v/>
      </c>
      <c r="J23" s="16" t="str">
        <f>IF(NOT(COUNTIFS(Intervencoes!$A$7:$A$26,A23,Intervencoes!$B$7:$B$26,"&lt;&gt;")=1),"",IF(OR(COUNTIF(Orcamento!$B$7:$B$106,A23)=0,COUNTIFS(Orcamento!$B$7:$B$106,A23,Orcamento!$T$7:$T$106,"&lt;&gt;OK")&gt;0),"Por apurar",SUMIF(Orcamento!$B$7:$B$106,A23,Orcamento!$S$7:$S$106)))</f>
        <v/>
      </c>
      <c r="K23" s="37" t="str">
        <f>IF(NOT(COUNTIFS(Intervencoes!$A$7:$A$106,A23,Intervencoes!$B$7:$B$106,"&lt;&gt;")=1),"",IF(Q23&lt;&gt;"Calculável","Por apurar",SUMIF(Coberturas!$D$7:$D$306,A23,Coberturas!$E$7:$E$306)))</f>
        <v/>
      </c>
      <c r="L23" s="37" t="str">
        <f>IF(NOT(COUNTIFS(Intervencoes!$A$7:$A$106,A23,Intervencoes!$B$7:$B$106,"&lt;&gt;")=1),"",IF(Q23&lt;&gt;"Calculável","Por apurar",SUMIF(Coberturas!$D$7:$D$306,A23,Coberturas!$F$7:$F$306)))</f>
        <v/>
      </c>
      <c r="M23" s="16" t="str">
        <f>IF(NOT(COUNTIFS(Intervencoes!$A$7:$A$26,A23,Intervencoes!$B$7:$B$26,"&lt;&gt;")=1),"",IF(Q23&lt;&gt;"Calculável","Por apurar",J23-L23))</f>
        <v/>
      </c>
      <c r="N23" s="16" t="str">
        <f>IF(NOT(COUNTIFS(Intervencoes!$A$7:$A$26,A23,Intervencoes!$B$7:$B$26,"&lt;&gt;")=1),"",IF(Q23&lt;&gt;"Calculável","Por apurar",ROUND(M23*Instrucoes!$B$7,2)))</f>
        <v/>
      </c>
      <c r="O23" s="16" t="str">
        <f>IF(NOT(COUNTIFS(Intervencoes!$A$7:$A$26,A23,Intervencoes!$B$7:$B$26,"&lt;&gt;")=1),"",IF(Q23&lt;&gt;"Calculável","Por apurar",H23-I23-K23-N23))</f>
        <v/>
      </c>
      <c r="P23" s="16" t="str">
        <f>IF(NOT(COUNTIFS(Intervencoes!$A$7:$A$26,A23,Intervencoes!$B$7:$B$26,"&lt;&gt;")=1),"",IF(Q23&lt;&gt;"Calculável","Por apurar",IF(COUNT(E23:F23)&lt;2,"Por apurar",O23-SUM(E23:F23))))</f>
        <v/>
      </c>
      <c r="Q23" s="35" t="str">
        <f>IF(AND(NOT(COUNTIFS(Intervencoes!$A$7:$A$106,A23,Intervencoes!$B$7:$B$106,"&lt;&gt;")=1),COUNTA(B23:G23)=0),"",IF(NOT(COUNTIFS(Intervencoes!$A$7:$A$106,A23,Intervencoes!$B$7:$B$106,"&lt;&gt;")=1),"Rever intervenção sem designação",IF(NOT(ISNUMBER(J23)),"Falta completar orçamento",IF(OR(B23="",C23="",B23="Por apurar",C23="Por apurar",D23&lt;&gt;"Confirmo"),"Falta confirmar seguros e apoios",IF(OR(COUNTIF(Fontes!$M$7:$M$106,"&lt;&gt;OK")-COUNTBLANK(Fontes!$M$7:$M$106)&gt;0,COUNTIF(Coberturas!$I$7:$I$306,"&lt;&gt;OK")-COUNTBLANK(Coberturas!$I$7:$I$306)&gt;0),"Rever fontes ou coberturas pendentes",IF(AND(OR(B23="Sim",C23="Sim"),COUNTIF(Coberturas!$D$7:$D$306,A23)=0),"Falta associar fonte aos custos",IF(AND(B23="Não",C23="Não",SUMIF(Coberturas!$D$7:$D$306,A23,Coberturas!$E$7:$E$306)&gt;0),"Rever declaração de inexistência","Calculável")))))))</f>
        <v/>
      </c>
    </row>
    <row r="24" spans="1:17" ht="34.950000000000003" customHeight="1">
      <c r="A24" s="8" t="s">
        <v>140</v>
      </c>
      <c r="B24" s="7"/>
      <c r="C24" s="7"/>
      <c r="D24" s="7"/>
      <c r="E24" s="12"/>
      <c r="F24" s="12"/>
      <c r="G24" s="7"/>
      <c r="H24" s="16" t="str">
        <f>IF(NOT(COUNTIFS(Intervencoes!$A$7:$A$26,A24,Intervencoes!$B$7:$B$26,"&lt;&gt;")=1),"",IF(OR(COUNTIF(Orcamento!$B$7:$B$106,A24)=0,COUNTIFS(Orcamento!$B$7:$B$106,A24,Orcamento!$T$7:$T$106,"&lt;&gt;OK")&gt;0),"Por apurar",SUMIF(Orcamento!$B$7:$B$106,A24,Orcamento!$K$7:$K$106)))</f>
        <v/>
      </c>
      <c r="I24" s="16" t="str">
        <f>IF(NOT(COUNTIFS(Intervencoes!$A$7:$A$26,A24,Intervencoes!$B$7:$B$26,"&lt;&gt;")=1),"",IF(OR(COUNTIF(Orcamento!$B$7:$B$106,A24)=0,COUNTIFS(Orcamento!$B$7:$B$106,A24,Orcamento!$T$7:$T$106,"&lt;&gt;OK")&gt;0),"Por apurar",SUMIF(Orcamento!$B$7:$B$106,A24,Orcamento!$L$7:$L$106)))</f>
        <v/>
      </c>
      <c r="J24" s="16" t="str">
        <f>IF(NOT(COUNTIFS(Intervencoes!$A$7:$A$26,A24,Intervencoes!$B$7:$B$26,"&lt;&gt;")=1),"",IF(OR(COUNTIF(Orcamento!$B$7:$B$106,A24)=0,COUNTIFS(Orcamento!$B$7:$B$106,A24,Orcamento!$T$7:$T$106,"&lt;&gt;OK")&gt;0),"Por apurar",SUMIF(Orcamento!$B$7:$B$106,A24,Orcamento!$S$7:$S$106)))</f>
        <v/>
      </c>
      <c r="K24" s="37" t="str">
        <f>IF(NOT(COUNTIFS(Intervencoes!$A$7:$A$106,A24,Intervencoes!$B$7:$B$106,"&lt;&gt;")=1),"",IF(Q24&lt;&gt;"Calculável","Por apurar",SUMIF(Coberturas!$D$7:$D$306,A24,Coberturas!$E$7:$E$306)))</f>
        <v/>
      </c>
      <c r="L24" s="37" t="str">
        <f>IF(NOT(COUNTIFS(Intervencoes!$A$7:$A$106,A24,Intervencoes!$B$7:$B$106,"&lt;&gt;")=1),"",IF(Q24&lt;&gt;"Calculável","Por apurar",SUMIF(Coberturas!$D$7:$D$306,A24,Coberturas!$F$7:$F$306)))</f>
        <v/>
      </c>
      <c r="M24" s="16" t="str">
        <f>IF(NOT(COUNTIFS(Intervencoes!$A$7:$A$26,A24,Intervencoes!$B$7:$B$26,"&lt;&gt;")=1),"",IF(Q24&lt;&gt;"Calculável","Por apurar",J24-L24))</f>
        <v/>
      </c>
      <c r="N24" s="16" t="str">
        <f>IF(NOT(COUNTIFS(Intervencoes!$A$7:$A$26,A24,Intervencoes!$B$7:$B$26,"&lt;&gt;")=1),"",IF(Q24&lt;&gt;"Calculável","Por apurar",ROUND(M24*Instrucoes!$B$7,2)))</f>
        <v/>
      </c>
      <c r="O24" s="16" t="str">
        <f>IF(NOT(COUNTIFS(Intervencoes!$A$7:$A$26,A24,Intervencoes!$B$7:$B$26,"&lt;&gt;")=1),"",IF(Q24&lt;&gt;"Calculável","Por apurar",H24-I24-K24-N24))</f>
        <v/>
      </c>
      <c r="P24" s="16" t="str">
        <f>IF(NOT(COUNTIFS(Intervencoes!$A$7:$A$26,A24,Intervencoes!$B$7:$B$26,"&lt;&gt;")=1),"",IF(Q24&lt;&gt;"Calculável","Por apurar",IF(COUNT(E24:F24)&lt;2,"Por apurar",O24-SUM(E24:F24))))</f>
        <v/>
      </c>
      <c r="Q24" s="35" t="str">
        <f>IF(AND(NOT(COUNTIFS(Intervencoes!$A$7:$A$106,A24,Intervencoes!$B$7:$B$106,"&lt;&gt;")=1),COUNTA(B24:G24)=0),"",IF(NOT(COUNTIFS(Intervencoes!$A$7:$A$106,A24,Intervencoes!$B$7:$B$106,"&lt;&gt;")=1),"Rever intervenção sem designação",IF(NOT(ISNUMBER(J24)),"Falta completar orçamento",IF(OR(B24="",C24="",B24="Por apurar",C24="Por apurar",D24&lt;&gt;"Confirmo"),"Falta confirmar seguros e apoios",IF(OR(COUNTIF(Fontes!$M$7:$M$106,"&lt;&gt;OK")-COUNTBLANK(Fontes!$M$7:$M$106)&gt;0,COUNTIF(Coberturas!$I$7:$I$306,"&lt;&gt;OK")-COUNTBLANK(Coberturas!$I$7:$I$306)&gt;0),"Rever fontes ou coberturas pendentes",IF(AND(OR(B24="Sim",C24="Sim"),COUNTIF(Coberturas!$D$7:$D$306,A24)=0),"Falta associar fonte aos custos",IF(AND(B24="Não",C24="Não",SUMIF(Coberturas!$D$7:$D$306,A24,Coberturas!$E$7:$E$306)&gt;0),"Rever declaração de inexistência","Calculável")))))))</f>
        <v/>
      </c>
    </row>
    <row r="25" spans="1:17" ht="34.950000000000003" customHeight="1">
      <c r="A25" s="8" t="s">
        <v>141</v>
      </c>
      <c r="B25" s="7"/>
      <c r="C25" s="7"/>
      <c r="D25" s="7"/>
      <c r="E25" s="12"/>
      <c r="F25" s="12"/>
      <c r="G25" s="7"/>
      <c r="H25" s="16" t="str">
        <f>IF(NOT(COUNTIFS(Intervencoes!$A$7:$A$26,A25,Intervencoes!$B$7:$B$26,"&lt;&gt;")=1),"",IF(OR(COUNTIF(Orcamento!$B$7:$B$106,A25)=0,COUNTIFS(Orcamento!$B$7:$B$106,A25,Orcamento!$T$7:$T$106,"&lt;&gt;OK")&gt;0),"Por apurar",SUMIF(Orcamento!$B$7:$B$106,A25,Orcamento!$K$7:$K$106)))</f>
        <v/>
      </c>
      <c r="I25" s="16" t="str">
        <f>IF(NOT(COUNTIFS(Intervencoes!$A$7:$A$26,A25,Intervencoes!$B$7:$B$26,"&lt;&gt;")=1),"",IF(OR(COUNTIF(Orcamento!$B$7:$B$106,A25)=0,COUNTIFS(Orcamento!$B$7:$B$106,A25,Orcamento!$T$7:$T$106,"&lt;&gt;OK")&gt;0),"Por apurar",SUMIF(Orcamento!$B$7:$B$106,A25,Orcamento!$L$7:$L$106)))</f>
        <v/>
      </c>
      <c r="J25" s="16" t="str">
        <f>IF(NOT(COUNTIFS(Intervencoes!$A$7:$A$26,A25,Intervencoes!$B$7:$B$26,"&lt;&gt;")=1),"",IF(OR(COUNTIF(Orcamento!$B$7:$B$106,A25)=0,COUNTIFS(Orcamento!$B$7:$B$106,A25,Orcamento!$T$7:$T$106,"&lt;&gt;OK")&gt;0),"Por apurar",SUMIF(Orcamento!$B$7:$B$106,A25,Orcamento!$S$7:$S$106)))</f>
        <v/>
      </c>
      <c r="K25" s="37" t="str">
        <f>IF(NOT(COUNTIFS(Intervencoes!$A$7:$A$106,A25,Intervencoes!$B$7:$B$106,"&lt;&gt;")=1),"",IF(Q25&lt;&gt;"Calculável","Por apurar",SUMIF(Coberturas!$D$7:$D$306,A25,Coberturas!$E$7:$E$306)))</f>
        <v/>
      </c>
      <c r="L25" s="37" t="str">
        <f>IF(NOT(COUNTIFS(Intervencoes!$A$7:$A$106,A25,Intervencoes!$B$7:$B$106,"&lt;&gt;")=1),"",IF(Q25&lt;&gt;"Calculável","Por apurar",SUMIF(Coberturas!$D$7:$D$306,A25,Coberturas!$F$7:$F$306)))</f>
        <v/>
      </c>
      <c r="M25" s="16" t="str">
        <f>IF(NOT(COUNTIFS(Intervencoes!$A$7:$A$26,A25,Intervencoes!$B$7:$B$26,"&lt;&gt;")=1),"",IF(Q25&lt;&gt;"Calculável","Por apurar",J25-L25))</f>
        <v/>
      </c>
      <c r="N25" s="16" t="str">
        <f>IF(NOT(COUNTIFS(Intervencoes!$A$7:$A$26,A25,Intervencoes!$B$7:$B$26,"&lt;&gt;")=1),"",IF(Q25&lt;&gt;"Calculável","Por apurar",ROUND(M25*Instrucoes!$B$7,2)))</f>
        <v/>
      </c>
      <c r="O25" s="16" t="str">
        <f>IF(NOT(COUNTIFS(Intervencoes!$A$7:$A$26,A25,Intervencoes!$B$7:$B$26,"&lt;&gt;")=1),"",IF(Q25&lt;&gt;"Calculável","Por apurar",H25-I25-K25-N25))</f>
        <v/>
      </c>
      <c r="P25" s="16" t="str">
        <f>IF(NOT(COUNTIFS(Intervencoes!$A$7:$A$26,A25,Intervencoes!$B$7:$B$26,"&lt;&gt;")=1),"",IF(Q25&lt;&gt;"Calculável","Por apurar",IF(COUNT(E25:F25)&lt;2,"Por apurar",O25-SUM(E25:F25))))</f>
        <v/>
      </c>
      <c r="Q25" s="35" t="str">
        <f>IF(AND(NOT(COUNTIFS(Intervencoes!$A$7:$A$106,A25,Intervencoes!$B$7:$B$106,"&lt;&gt;")=1),COUNTA(B25:G25)=0),"",IF(NOT(COUNTIFS(Intervencoes!$A$7:$A$106,A25,Intervencoes!$B$7:$B$106,"&lt;&gt;")=1),"Rever intervenção sem designação",IF(NOT(ISNUMBER(J25)),"Falta completar orçamento",IF(OR(B25="",C25="",B25="Por apurar",C25="Por apurar",D25&lt;&gt;"Confirmo"),"Falta confirmar seguros e apoios",IF(OR(COUNTIF(Fontes!$M$7:$M$106,"&lt;&gt;OK")-COUNTBLANK(Fontes!$M$7:$M$106)&gt;0,COUNTIF(Coberturas!$I$7:$I$306,"&lt;&gt;OK")-COUNTBLANK(Coberturas!$I$7:$I$306)&gt;0),"Rever fontes ou coberturas pendentes",IF(AND(OR(B25="Sim",C25="Sim"),COUNTIF(Coberturas!$D$7:$D$306,A25)=0),"Falta associar fonte aos custos",IF(AND(B25="Não",C25="Não",SUMIF(Coberturas!$D$7:$D$306,A25,Coberturas!$E$7:$E$306)&gt;0),"Rever declaração de inexistência","Calculável")))))))</f>
        <v/>
      </c>
    </row>
    <row r="26" spans="1:17" ht="34.950000000000003" customHeight="1">
      <c r="A26" s="8" t="s">
        <v>142</v>
      </c>
      <c r="B26" s="7"/>
      <c r="C26" s="7"/>
      <c r="D26" s="7"/>
      <c r="E26" s="12"/>
      <c r="F26" s="12"/>
      <c r="G26" s="7"/>
      <c r="H26" s="16" t="str">
        <f>IF(NOT(COUNTIFS(Intervencoes!$A$7:$A$26,A26,Intervencoes!$B$7:$B$26,"&lt;&gt;")=1),"",IF(OR(COUNTIF(Orcamento!$B$7:$B$106,A26)=0,COUNTIFS(Orcamento!$B$7:$B$106,A26,Orcamento!$T$7:$T$106,"&lt;&gt;OK")&gt;0),"Por apurar",SUMIF(Orcamento!$B$7:$B$106,A26,Orcamento!$K$7:$K$106)))</f>
        <v/>
      </c>
      <c r="I26" s="16" t="str">
        <f>IF(NOT(COUNTIFS(Intervencoes!$A$7:$A$26,A26,Intervencoes!$B$7:$B$26,"&lt;&gt;")=1),"",IF(OR(COUNTIF(Orcamento!$B$7:$B$106,A26)=0,COUNTIFS(Orcamento!$B$7:$B$106,A26,Orcamento!$T$7:$T$106,"&lt;&gt;OK")&gt;0),"Por apurar",SUMIF(Orcamento!$B$7:$B$106,A26,Orcamento!$L$7:$L$106)))</f>
        <v/>
      </c>
      <c r="J26" s="16" t="str">
        <f>IF(NOT(COUNTIFS(Intervencoes!$A$7:$A$26,A26,Intervencoes!$B$7:$B$26,"&lt;&gt;")=1),"",IF(OR(COUNTIF(Orcamento!$B$7:$B$106,A26)=0,COUNTIFS(Orcamento!$B$7:$B$106,A26,Orcamento!$T$7:$T$106,"&lt;&gt;OK")&gt;0),"Por apurar",SUMIF(Orcamento!$B$7:$B$106,A26,Orcamento!$S$7:$S$106)))</f>
        <v/>
      </c>
      <c r="K26" s="37" t="str">
        <f>IF(NOT(COUNTIFS(Intervencoes!$A$7:$A$106,A26,Intervencoes!$B$7:$B$106,"&lt;&gt;")=1),"",IF(Q26&lt;&gt;"Calculável","Por apurar",SUMIF(Coberturas!$D$7:$D$306,A26,Coberturas!$E$7:$E$306)))</f>
        <v/>
      </c>
      <c r="L26" s="37" t="str">
        <f>IF(NOT(COUNTIFS(Intervencoes!$A$7:$A$106,A26,Intervencoes!$B$7:$B$106,"&lt;&gt;")=1),"",IF(Q26&lt;&gt;"Calculável","Por apurar",SUMIF(Coberturas!$D$7:$D$306,A26,Coberturas!$F$7:$F$306)))</f>
        <v/>
      </c>
      <c r="M26" s="16" t="str">
        <f>IF(NOT(COUNTIFS(Intervencoes!$A$7:$A$26,A26,Intervencoes!$B$7:$B$26,"&lt;&gt;")=1),"",IF(Q26&lt;&gt;"Calculável","Por apurar",J26-L26))</f>
        <v/>
      </c>
      <c r="N26" s="16" t="str">
        <f>IF(NOT(COUNTIFS(Intervencoes!$A$7:$A$26,A26,Intervencoes!$B$7:$B$26,"&lt;&gt;")=1),"",IF(Q26&lt;&gt;"Calculável","Por apurar",ROUND(M26*Instrucoes!$B$7,2)))</f>
        <v/>
      </c>
      <c r="O26" s="16" t="str">
        <f>IF(NOT(COUNTIFS(Intervencoes!$A$7:$A$26,A26,Intervencoes!$B$7:$B$26,"&lt;&gt;")=1),"",IF(Q26&lt;&gt;"Calculável","Por apurar",H26-I26-K26-N26))</f>
        <v/>
      </c>
      <c r="P26" s="16" t="str">
        <f>IF(NOT(COUNTIFS(Intervencoes!$A$7:$A$26,A26,Intervencoes!$B$7:$B$26,"&lt;&gt;")=1),"",IF(Q26&lt;&gt;"Calculável","Por apurar",IF(COUNT(E26:F26)&lt;2,"Por apurar",O26-SUM(E26:F26))))</f>
        <v/>
      </c>
      <c r="Q26" s="35" t="str">
        <f>IF(AND(NOT(COUNTIFS(Intervencoes!$A$7:$A$106,A26,Intervencoes!$B$7:$B$106,"&lt;&gt;")=1),COUNTA(B26:G26)=0),"",IF(NOT(COUNTIFS(Intervencoes!$A$7:$A$106,A26,Intervencoes!$B$7:$B$106,"&lt;&gt;")=1),"Rever intervenção sem designação",IF(NOT(ISNUMBER(J26)),"Falta completar orçamento",IF(OR(B26="",C26="",B26="Por apurar",C26="Por apurar",D26&lt;&gt;"Confirmo"),"Falta confirmar seguros e apoios",IF(OR(COUNTIF(Fontes!$M$7:$M$106,"&lt;&gt;OK")-COUNTBLANK(Fontes!$M$7:$M$106)&gt;0,COUNTIF(Coberturas!$I$7:$I$306,"&lt;&gt;OK")-COUNTBLANK(Coberturas!$I$7:$I$306)&gt;0),"Rever fontes ou coberturas pendentes",IF(AND(OR(B26="Sim",C26="Sim"),COUNTIF(Coberturas!$D$7:$D$306,A26)=0),"Falta associar fonte aos custos",IF(AND(B26="Não",C26="Não",SUMIF(Coberturas!$D$7:$D$306,A26,Coberturas!$E$7:$E$306)&gt;0),"Rever declaração de inexistência","Calculável")))))))</f>
        <v/>
      </c>
    </row>
    <row r="27" spans="1:17" ht="34.950000000000003" customHeight="1">
      <c r="A27" s="8" t="s">
        <v>737</v>
      </c>
      <c r="B27" s="7"/>
      <c r="C27" s="7"/>
      <c r="D27" s="7"/>
      <c r="E27" s="12"/>
      <c r="F27" s="12"/>
      <c r="G27" s="7"/>
      <c r="H27" s="16" t="str">
        <f>IF(NOT(COUNTIFS(Intervencoes!$A$7:$A$26,A27,Intervencoes!$B$7:$B$26,"&lt;&gt;")=1),"",IF(OR(COUNTIF(Orcamento!$B$7:$B$106,A27)=0,COUNTIFS(Orcamento!$B$7:$B$106,A27,Orcamento!$T$7:$T$106,"&lt;&gt;OK")&gt;0),"Por apurar",SUMIF(Orcamento!$B$7:$B$106,A27,Orcamento!$K$7:$K$106)))</f>
        <v/>
      </c>
      <c r="I27" s="16" t="str">
        <f>IF(NOT(COUNTIFS(Intervencoes!$A$7:$A$26,A27,Intervencoes!$B$7:$B$26,"&lt;&gt;")=1),"",IF(OR(COUNTIF(Orcamento!$B$7:$B$106,A27)=0,COUNTIFS(Orcamento!$B$7:$B$106,A27,Orcamento!$T$7:$T$106,"&lt;&gt;OK")&gt;0),"Por apurar",SUMIF(Orcamento!$B$7:$B$106,A27,Orcamento!$L$7:$L$106)))</f>
        <v/>
      </c>
      <c r="J27" s="16" t="str">
        <f>IF(NOT(COUNTIFS(Intervencoes!$A$7:$A$26,A27,Intervencoes!$B$7:$B$26,"&lt;&gt;")=1),"",IF(OR(COUNTIF(Orcamento!$B$7:$B$106,A27)=0,COUNTIFS(Orcamento!$B$7:$B$106,A27,Orcamento!$T$7:$T$106,"&lt;&gt;OK")&gt;0),"Por apurar",SUMIF(Orcamento!$B$7:$B$106,A27,Orcamento!$S$7:$S$106)))</f>
        <v/>
      </c>
      <c r="K27" s="37" t="str">
        <f>IF(NOT(COUNTIFS(Intervencoes!$A$7:$A$106,A27,Intervencoes!$B$7:$B$106,"&lt;&gt;")=1),"",IF(Q27&lt;&gt;"Calculável","Por apurar",SUMIF(Coberturas!$D$7:$D$306,A27,Coberturas!$E$7:$E$306)))</f>
        <v/>
      </c>
      <c r="L27" s="37" t="str">
        <f>IF(NOT(COUNTIFS(Intervencoes!$A$7:$A$106,A27,Intervencoes!$B$7:$B$106,"&lt;&gt;")=1),"",IF(Q27&lt;&gt;"Calculável","Por apurar",SUMIF(Coberturas!$D$7:$D$306,A27,Coberturas!$F$7:$F$306)))</f>
        <v/>
      </c>
      <c r="M27" s="16" t="str">
        <f>IF(NOT(COUNTIFS(Intervencoes!$A$7:$A$26,A27,Intervencoes!$B$7:$B$26,"&lt;&gt;")=1),"",IF(Q27&lt;&gt;"Calculável","Por apurar",J27-L27))</f>
        <v/>
      </c>
      <c r="N27" s="16" t="str">
        <f>IF(NOT(COUNTIFS(Intervencoes!$A$7:$A$26,A27,Intervencoes!$B$7:$B$26,"&lt;&gt;")=1),"",IF(Q27&lt;&gt;"Calculável","Por apurar",ROUND(M27*Instrucoes!$B$7,2)))</f>
        <v/>
      </c>
      <c r="O27" s="16" t="str">
        <f>IF(NOT(COUNTIFS(Intervencoes!$A$7:$A$26,A27,Intervencoes!$B$7:$B$26,"&lt;&gt;")=1),"",IF(Q27&lt;&gt;"Calculável","Por apurar",H27-I27-K27-N27))</f>
        <v/>
      </c>
      <c r="P27" s="16" t="str">
        <f>IF(NOT(COUNTIFS(Intervencoes!$A$7:$A$26,A27,Intervencoes!$B$7:$B$26,"&lt;&gt;")=1),"",IF(Q27&lt;&gt;"Calculável","Por apurar",IF(COUNT(E27:F27)&lt;2,"Por apurar",O27-SUM(E27:F27))))</f>
        <v/>
      </c>
      <c r="Q27" s="35" t="str">
        <f>IF(AND(NOT(COUNTIFS(Intervencoes!$A$7:$A$106,A27,Intervencoes!$B$7:$B$106,"&lt;&gt;")=1),COUNTA(B27:G27)=0),"",IF(NOT(COUNTIFS(Intervencoes!$A$7:$A$106,A27,Intervencoes!$B$7:$B$106,"&lt;&gt;")=1),"Rever intervenção sem designação",IF(NOT(ISNUMBER(J27)),"Falta completar orçamento",IF(OR(B27="",C27="",B27="Por apurar",C27="Por apurar",D27&lt;&gt;"Confirmo"),"Falta confirmar seguros e apoios",IF(OR(COUNTIF(Fontes!$M$7:$M$106,"&lt;&gt;OK")-COUNTBLANK(Fontes!$M$7:$M$106)&gt;0,COUNTIF(Coberturas!$I$7:$I$306,"&lt;&gt;OK")-COUNTBLANK(Coberturas!$I$7:$I$306)&gt;0),"Rever fontes ou coberturas pendentes",IF(AND(OR(B27="Sim",C27="Sim"),COUNTIF(Coberturas!$D$7:$D$306,A27)=0),"Falta associar fonte aos custos",IF(AND(B27="Não",C27="Não",SUMIF(Coberturas!$D$7:$D$306,A27,Coberturas!$E$7:$E$306)&gt;0),"Rever declaração de inexistência","Calculável")))))))</f>
        <v/>
      </c>
    </row>
    <row r="28" spans="1:17" ht="34.950000000000003" customHeight="1">
      <c r="A28" s="8" t="s">
        <v>738</v>
      </c>
      <c r="B28" s="7"/>
      <c r="C28" s="7"/>
      <c r="D28" s="7"/>
      <c r="E28" s="12"/>
      <c r="F28" s="12"/>
      <c r="G28" s="7"/>
      <c r="H28" s="16" t="str">
        <f>IF(NOT(COUNTIFS(Intervencoes!$A$7:$A$26,A28,Intervencoes!$B$7:$B$26,"&lt;&gt;")=1),"",IF(OR(COUNTIF(Orcamento!$B$7:$B$106,A28)=0,COUNTIFS(Orcamento!$B$7:$B$106,A28,Orcamento!$T$7:$T$106,"&lt;&gt;OK")&gt;0),"Por apurar",SUMIF(Orcamento!$B$7:$B$106,A28,Orcamento!$K$7:$K$106)))</f>
        <v/>
      </c>
      <c r="I28" s="16" t="str">
        <f>IF(NOT(COUNTIFS(Intervencoes!$A$7:$A$26,A28,Intervencoes!$B$7:$B$26,"&lt;&gt;")=1),"",IF(OR(COUNTIF(Orcamento!$B$7:$B$106,A28)=0,COUNTIFS(Orcamento!$B$7:$B$106,A28,Orcamento!$T$7:$T$106,"&lt;&gt;OK")&gt;0),"Por apurar",SUMIF(Orcamento!$B$7:$B$106,A28,Orcamento!$L$7:$L$106)))</f>
        <v/>
      </c>
      <c r="J28" s="16" t="str">
        <f>IF(NOT(COUNTIFS(Intervencoes!$A$7:$A$26,A28,Intervencoes!$B$7:$B$26,"&lt;&gt;")=1),"",IF(OR(COUNTIF(Orcamento!$B$7:$B$106,A28)=0,COUNTIFS(Orcamento!$B$7:$B$106,A28,Orcamento!$T$7:$T$106,"&lt;&gt;OK")&gt;0),"Por apurar",SUMIF(Orcamento!$B$7:$B$106,A28,Orcamento!$S$7:$S$106)))</f>
        <v/>
      </c>
      <c r="K28" s="37" t="str">
        <f>IF(NOT(COUNTIFS(Intervencoes!$A$7:$A$106,A28,Intervencoes!$B$7:$B$106,"&lt;&gt;")=1),"",IF(Q28&lt;&gt;"Calculável","Por apurar",SUMIF(Coberturas!$D$7:$D$306,A28,Coberturas!$E$7:$E$306)))</f>
        <v/>
      </c>
      <c r="L28" s="37" t="str">
        <f>IF(NOT(COUNTIFS(Intervencoes!$A$7:$A$106,A28,Intervencoes!$B$7:$B$106,"&lt;&gt;")=1),"",IF(Q28&lt;&gt;"Calculável","Por apurar",SUMIF(Coberturas!$D$7:$D$306,A28,Coberturas!$F$7:$F$306)))</f>
        <v/>
      </c>
      <c r="M28" s="16" t="str">
        <f>IF(NOT(COUNTIFS(Intervencoes!$A$7:$A$26,A28,Intervencoes!$B$7:$B$26,"&lt;&gt;")=1),"",IF(Q28&lt;&gt;"Calculável","Por apurar",J28-L28))</f>
        <v/>
      </c>
      <c r="N28" s="16" t="str">
        <f>IF(NOT(COUNTIFS(Intervencoes!$A$7:$A$26,A28,Intervencoes!$B$7:$B$26,"&lt;&gt;")=1),"",IF(Q28&lt;&gt;"Calculável","Por apurar",ROUND(M28*Instrucoes!$B$7,2)))</f>
        <v/>
      </c>
      <c r="O28" s="16" t="str">
        <f>IF(NOT(COUNTIFS(Intervencoes!$A$7:$A$26,A28,Intervencoes!$B$7:$B$26,"&lt;&gt;")=1),"",IF(Q28&lt;&gt;"Calculável","Por apurar",H28-I28-K28-N28))</f>
        <v/>
      </c>
      <c r="P28" s="16" t="str">
        <f>IF(NOT(COUNTIFS(Intervencoes!$A$7:$A$26,A28,Intervencoes!$B$7:$B$26,"&lt;&gt;")=1),"",IF(Q28&lt;&gt;"Calculável","Por apurar",IF(COUNT(E28:F28)&lt;2,"Por apurar",O28-SUM(E28:F28))))</f>
        <v/>
      </c>
      <c r="Q28" s="35" t="str">
        <f>IF(AND(NOT(COUNTIFS(Intervencoes!$A$7:$A$106,A28,Intervencoes!$B$7:$B$106,"&lt;&gt;")=1),COUNTA(B28:G28)=0),"",IF(NOT(COUNTIFS(Intervencoes!$A$7:$A$106,A28,Intervencoes!$B$7:$B$106,"&lt;&gt;")=1),"Rever intervenção sem designação",IF(NOT(ISNUMBER(J28)),"Falta completar orçamento",IF(OR(B28="",C28="",B28="Por apurar",C28="Por apurar",D28&lt;&gt;"Confirmo"),"Falta confirmar seguros e apoios",IF(OR(COUNTIF(Fontes!$M$7:$M$106,"&lt;&gt;OK")-COUNTBLANK(Fontes!$M$7:$M$106)&gt;0,COUNTIF(Coberturas!$I$7:$I$306,"&lt;&gt;OK")-COUNTBLANK(Coberturas!$I$7:$I$306)&gt;0),"Rever fontes ou coberturas pendentes",IF(AND(OR(B28="Sim",C28="Sim"),COUNTIF(Coberturas!$D$7:$D$306,A28)=0),"Falta associar fonte aos custos",IF(AND(B28="Não",C28="Não",SUMIF(Coberturas!$D$7:$D$306,A28,Coberturas!$E$7:$E$306)&gt;0),"Rever declaração de inexistência","Calculável")))))))</f>
        <v/>
      </c>
    </row>
    <row r="29" spans="1:17" ht="34.950000000000003" customHeight="1">
      <c r="A29" s="8" t="s">
        <v>739</v>
      </c>
      <c r="B29" s="7"/>
      <c r="C29" s="7"/>
      <c r="D29" s="7"/>
      <c r="E29" s="12"/>
      <c r="F29" s="12"/>
      <c r="G29" s="7"/>
      <c r="H29" s="16" t="str">
        <f>IF(NOT(COUNTIFS(Intervencoes!$A$7:$A$26,A29,Intervencoes!$B$7:$B$26,"&lt;&gt;")=1),"",IF(OR(COUNTIF(Orcamento!$B$7:$B$106,A29)=0,COUNTIFS(Orcamento!$B$7:$B$106,A29,Orcamento!$T$7:$T$106,"&lt;&gt;OK")&gt;0),"Por apurar",SUMIF(Orcamento!$B$7:$B$106,A29,Orcamento!$K$7:$K$106)))</f>
        <v/>
      </c>
      <c r="I29" s="16" t="str">
        <f>IF(NOT(COUNTIFS(Intervencoes!$A$7:$A$26,A29,Intervencoes!$B$7:$B$26,"&lt;&gt;")=1),"",IF(OR(COUNTIF(Orcamento!$B$7:$B$106,A29)=0,COUNTIFS(Orcamento!$B$7:$B$106,A29,Orcamento!$T$7:$T$106,"&lt;&gt;OK")&gt;0),"Por apurar",SUMIF(Orcamento!$B$7:$B$106,A29,Orcamento!$L$7:$L$106)))</f>
        <v/>
      </c>
      <c r="J29" s="16" t="str">
        <f>IF(NOT(COUNTIFS(Intervencoes!$A$7:$A$26,A29,Intervencoes!$B$7:$B$26,"&lt;&gt;")=1),"",IF(OR(COUNTIF(Orcamento!$B$7:$B$106,A29)=0,COUNTIFS(Orcamento!$B$7:$B$106,A29,Orcamento!$T$7:$T$106,"&lt;&gt;OK")&gt;0),"Por apurar",SUMIF(Orcamento!$B$7:$B$106,A29,Orcamento!$S$7:$S$106)))</f>
        <v/>
      </c>
      <c r="K29" s="37" t="str">
        <f>IF(NOT(COUNTIFS(Intervencoes!$A$7:$A$106,A29,Intervencoes!$B$7:$B$106,"&lt;&gt;")=1),"",IF(Q29&lt;&gt;"Calculável","Por apurar",SUMIF(Coberturas!$D$7:$D$306,A29,Coberturas!$E$7:$E$306)))</f>
        <v/>
      </c>
      <c r="L29" s="37" t="str">
        <f>IF(NOT(COUNTIFS(Intervencoes!$A$7:$A$106,A29,Intervencoes!$B$7:$B$106,"&lt;&gt;")=1),"",IF(Q29&lt;&gt;"Calculável","Por apurar",SUMIF(Coberturas!$D$7:$D$306,A29,Coberturas!$F$7:$F$306)))</f>
        <v/>
      </c>
      <c r="M29" s="16" t="str">
        <f>IF(NOT(COUNTIFS(Intervencoes!$A$7:$A$26,A29,Intervencoes!$B$7:$B$26,"&lt;&gt;")=1),"",IF(Q29&lt;&gt;"Calculável","Por apurar",J29-L29))</f>
        <v/>
      </c>
      <c r="N29" s="16" t="str">
        <f>IF(NOT(COUNTIFS(Intervencoes!$A$7:$A$26,A29,Intervencoes!$B$7:$B$26,"&lt;&gt;")=1),"",IF(Q29&lt;&gt;"Calculável","Por apurar",ROUND(M29*Instrucoes!$B$7,2)))</f>
        <v/>
      </c>
      <c r="O29" s="16" t="str">
        <f>IF(NOT(COUNTIFS(Intervencoes!$A$7:$A$26,A29,Intervencoes!$B$7:$B$26,"&lt;&gt;")=1),"",IF(Q29&lt;&gt;"Calculável","Por apurar",H29-I29-K29-N29))</f>
        <v/>
      </c>
      <c r="P29" s="16" t="str">
        <f>IF(NOT(COUNTIFS(Intervencoes!$A$7:$A$26,A29,Intervencoes!$B$7:$B$26,"&lt;&gt;")=1),"",IF(Q29&lt;&gt;"Calculável","Por apurar",IF(COUNT(E29:F29)&lt;2,"Por apurar",O29-SUM(E29:F29))))</f>
        <v/>
      </c>
      <c r="Q29" s="35" t="str">
        <f>IF(AND(NOT(COUNTIFS(Intervencoes!$A$7:$A$106,A29,Intervencoes!$B$7:$B$106,"&lt;&gt;")=1),COUNTA(B29:G29)=0),"",IF(NOT(COUNTIFS(Intervencoes!$A$7:$A$106,A29,Intervencoes!$B$7:$B$106,"&lt;&gt;")=1),"Rever intervenção sem designação",IF(NOT(ISNUMBER(J29)),"Falta completar orçamento",IF(OR(B29="",C29="",B29="Por apurar",C29="Por apurar",D29&lt;&gt;"Confirmo"),"Falta confirmar seguros e apoios",IF(OR(COUNTIF(Fontes!$M$7:$M$106,"&lt;&gt;OK")-COUNTBLANK(Fontes!$M$7:$M$106)&gt;0,COUNTIF(Coberturas!$I$7:$I$306,"&lt;&gt;OK")-COUNTBLANK(Coberturas!$I$7:$I$306)&gt;0),"Rever fontes ou coberturas pendentes",IF(AND(OR(B29="Sim",C29="Sim"),COUNTIF(Coberturas!$D$7:$D$306,A29)=0),"Falta associar fonte aos custos",IF(AND(B29="Não",C29="Não",SUMIF(Coberturas!$D$7:$D$306,A29,Coberturas!$E$7:$E$306)&gt;0),"Rever declaração de inexistência","Calculável")))))))</f>
        <v/>
      </c>
    </row>
    <row r="30" spans="1:17" ht="34.950000000000003" customHeight="1">
      <c r="A30" s="8" t="s">
        <v>740</v>
      </c>
      <c r="B30" s="7"/>
      <c r="C30" s="7"/>
      <c r="D30" s="7"/>
      <c r="E30" s="12"/>
      <c r="F30" s="12"/>
      <c r="G30" s="7"/>
      <c r="H30" s="16" t="str">
        <f>IF(NOT(COUNTIFS(Intervencoes!$A$7:$A$26,A30,Intervencoes!$B$7:$B$26,"&lt;&gt;")=1),"",IF(OR(COUNTIF(Orcamento!$B$7:$B$106,A30)=0,COUNTIFS(Orcamento!$B$7:$B$106,A30,Orcamento!$T$7:$T$106,"&lt;&gt;OK")&gt;0),"Por apurar",SUMIF(Orcamento!$B$7:$B$106,A30,Orcamento!$K$7:$K$106)))</f>
        <v/>
      </c>
      <c r="I30" s="16" t="str">
        <f>IF(NOT(COUNTIFS(Intervencoes!$A$7:$A$26,A30,Intervencoes!$B$7:$B$26,"&lt;&gt;")=1),"",IF(OR(COUNTIF(Orcamento!$B$7:$B$106,A30)=0,COUNTIFS(Orcamento!$B$7:$B$106,A30,Orcamento!$T$7:$T$106,"&lt;&gt;OK")&gt;0),"Por apurar",SUMIF(Orcamento!$B$7:$B$106,A30,Orcamento!$L$7:$L$106)))</f>
        <v/>
      </c>
      <c r="J30" s="16" t="str">
        <f>IF(NOT(COUNTIFS(Intervencoes!$A$7:$A$26,A30,Intervencoes!$B$7:$B$26,"&lt;&gt;")=1),"",IF(OR(COUNTIF(Orcamento!$B$7:$B$106,A30)=0,COUNTIFS(Orcamento!$B$7:$B$106,A30,Orcamento!$T$7:$T$106,"&lt;&gt;OK")&gt;0),"Por apurar",SUMIF(Orcamento!$B$7:$B$106,A30,Orcamento!$S$7:$S$106)))</f>
        <v/>
      </c>
      <c r="K30" s="37" t="str">
        <f>IF(NOT(COUNTIFS(Intervencoes!$A$7:$A$106,A30,Intervencoes!$B$7:$B$106,"&lt;&gt;")=1),"",IF(Q30&lt;&gt;"Calculável","Por apurar",SUMIF(Coberturas!$D$7:$D$306,A30,Coberturas!$E$7:$E$306)))</f>
        <v/>
      </c>
      <c r="L30" s="37" t="str">
        <f>IF(NOT(COUNTIFS(Intervencoes!$A$7:$A$106,A30,Intervencoes!$B$7:$B$106,"&lt;&gt;")=1),"",IF(Q30&lt;&gt;"Calculável","Por apurar",SUMIF(Coberturas!$D$7:$D$306,A30,Coberturas!$F$7:$F$306)))</f>
        <v/>
      </c>
      <c r="M30" s="16" t="str">
        <f>IF(NOT(COUNTIFS(Intervencoes!$A$7:$A$26,A30,Intervencoes!$B$7:$B$26,"&lt;&gt;")=1),"",IF(Q30&lt;&gt;"Calculável","Por apurar",J30-L30))</f>
        <v/>
      </c>
      <c r="N30" s="16" t="str">
        <f>IF(NOT(COUNTIFS(Intervencoes!$A$7:$A$26,A30,Intervencoes!$B$7:$B$26,"&lt;&gt;")=1),"",IF(Q30&lt;&gt;"Calculável","Por apurar",ROUND(M30*Instrucoes!$B$7,2)))</f>
        <v/>
      </c>
      <c r="O30" s="16" t="str">
        <f>IF(NOT(COUNTIFS(Intervencoes!$A$7:$A$26,A30,Intervencoes!$B$7:$B$26,"&lt;&gt;")=1),"",IF(Q30&lt;&gt;"Calculável","Por apurar",H30-I30-K30-N30))</f>
        <v/>
      </c>
      <c r="P30" s="16" t="str">
        <f>IF(NOT(COUNTIFS(Intervencoes!$A$7:$A$26,A30,Intervencoes!$B$7:$B$26,"&lt;&gt;")=1),"",IF(Q30&lt;&gt;"Calculável","Por apurar",IF(COUNT(E30:F30)&lt;2,"Por apurar",O30-SUM(E30:F30))))</f>
        <v/>
      </c>
      <c r="Q30" s="35" t="str">
        <f>IF(AND(NOT(COUNTIFS(Intervencoes!$A$7:$A$106,A30,Intervencoes!$B$7:$B$106,"&lt;&gt;")=1),COUNTA(B30:G30)=0),"",IF(NOT(COUNTIFS(Intervencoes!$A$7:$A$106,A30,Intervencoes!$B$7:$B$106,"&lt;&gt;")=1),"Rever intervenção sem designação",IF(NOT(ISNUMBER(J30)),"Falta completar orçamento",IF(OR(B30="",C30="",B30="Por apurar",C30="Por apurar",D30&lt;&gt;"Confirmo"),"Falta confirmar seguros e apoios",IF(OR(COUNTIF(Fontes!$M$7:$M$106,"&lt;&gt;OK")-COUNTBLANK(Fontes!$M$7:$M$106)&gt;0,COUNTIF(Coberturas!$I$7:$I$306,"&lt;&gt;OK")-COUNTBLANK(Coberturas!$I$7:$I$306)&gt;0),"Rever fontes ou coberturas pendentes",IF(AND(OR(B30="Sim",C30="Sim"),COUNTIF(Coberturas!$D$7:$D$306,A30)=0),"Falta associar fonte aos custos",IF(AND(B30="Não",C30="Não",SUMIF(Coberturas!$D$7:$D$306,A30,Coberturas!$E$7:$E$306)&gt;0),"Rever declaração de inexistência","Calculável")))))))</f>
        <v/>
      </c>
    </row>
    <row r="31" spans="1:17" ht="34.950000000000003" customHeight="1">
      <c r="A31" s="8" t="s">
        <v>741</v>
      </c>
      <c r="B31" s="7"/>
      <c r="C31" s="7"/>
      <c r="D31" s="7"/>
      <c r="E31" s="12"/>
      <c r="F31" s="12"/>
      <c r="G31" s="7"/>
      <c r="H31" s="16" t="str">
        <f>IF(NOT(COUNTIFS(Intervencoes!$A$7:$A$26,A31,Intervencoes!$B$7:$B$26,"&lt;&gt;")=1),"",IF(OR(COUNTIF(Orcamento!$B$7:$B$106,A31)=0,COUNTIFS(Orcamento!$B$7:$B$106,A31,Orcamento!$T$7:$T$106,"&lt;&gt;OK")&gt;0),"Por apurar",SUMIF(Orcamento!$B$7:$B$106,A31,Orcamento!$K$7:$K$106)))</f>
        <v/>
      </c>
      <c r="I31" s="16" t="str">
        <f>IF(NOT(COUNTIFS(Intervencoes!$A$7:$A$26,A31,Intervencoes!$B$7:$B$26,"&lt;&gt;")=1),"",IF(OR(COUNTIF(Orcamento!$B$7:$B$106,A31)=0,COUNTIFS(Orcamento!$B$7:$B$106,A31,Orcamento!$T$7:$T$106,"&lt;&gt;OK")&gt;0),"Por apurar",SUMIF(Orcamento!$B$7:$B$106,A31,Orcamento!$L$7:$L$106)))</f>
        <v/>
      </c>
      <c r="J31" s="16" t="str">
        <f>IF(NOT(COUNTIFS(Intervencoes!$A$7:$A$26,A31,Intervencoes!$B$7:$B$26,"&lt;&gt;")=1),"",IF(OR(COUNTIF(Orcamento!$B$7:$B$106,A31)=0,COUNTIFS(Orcamento!$B$7:$B$106,A31,Orcamento!$T$7:$T$106,"&lt;&gt;OK")&gt;0),"Por apurar",SUMIF(Orcamento!$B$7:$B$106,A31,Orcamento!$S$7:$S$106)))</f>
        <v/>
      </c>
      <c r="K31" s="37" t="str">
        <f>IF(NOT(COUNTIFS(Intervencoes!$A$7:$A$106,A31,Intervencoes!$B$7:$B$106,"&lt;&gt;")=1),"",IF(Q31&lt;&gt;"Calculável","Por apurar",SUMIF(Coberturas!$D$7:$D$306,A31,Coberturas!$E$7:$E$306)))</f>
        <v/>
      </c>
      <c r="L31" s="37" t="str">
        <f>IF(NOT(COUNTIFS(Intervencoes!$A$7:$A$106,A31,Intervencoes!$B$7:$B$106,"&lt;&gt;")=1),"",IF(Q31&lt;&gt;"Calculável","Por apurar",SUMIF(Coberturas!$D$7:$D$306,A31,Coberturas!$F$7:$F$306)))</f>
        <v/>
      </c>
      <c r="M31" s="16" t="str">
        <f>IF(NOT(COUNTIFS(Intervencoes!$A$7:$A$26,A31,Intervencoes!$B$7:$B$26,"&lt;&gt;")=1),"",IF(Q31&lt;&gt;"Calculável","Por apurar",J31-L31))</f>
        <v/>
      </c>
      <c r="N31" s="16" t="str">
        <f>IF(NOT(COUNTIFS(Intervencoes!$A$7:$A$26,A31,Intervencoes!$B$7:$B$26,"&lt;&gt;")=1),"",IF(Q31&lt;&gt;"Calculável","Por apurar",ROUND(M31*Instrucoes!$B$7,2)))</f>
        <v/>
      </c>
      <c r="O31" s="16" t="str">
        <f>IF(NOT(COUNTIFS(Intervencoes!$A$7:$A$26,A31,Intervencoes!$B$7:$B$26,"&lt;&gt;")=1),"",IF(Q31&lt;&gt;"Calculável","Por apurar",H31-I31-K31-N31))</f>
        <v/>
      </c>
      <c r="P31" s="16" t="str">
        <f>IF(NOT(COUNTIFS(Intervencoes!$A$7:$A$26,A31,Intervencoes!$B$7:$B$26,"&lt;&gt;")=1),"",IF(Q31&lt;&gt;"Calculável","Por apurar",IF(COUNT(E31:F31)&lt;2,"Por apurar",O31-SUM(E31:F31))))</f>
        <v/>
      </c>
      <c r="Q31" s="35" t="str">
        <f>IF(AND(NOT(COUNTIFS(Intervencoes!$A$7:$A$106,A31,Intervencoes!$B$7:$B$106,"&lt;&gt;")=1),COUNTA(B31:G31)=0),"",IF(NOT(COUNTIFS(Intervencoes!$A$7:$A$106,A31,Intervencoes!$B$7:$B$106,"&lt;&gt;")=1),"Rever intervenção sem designação",IF(NOT(ISNUMBER(J31)),"Falta completar orçamento",IF(OR(B31="",C31="",B31="Por apurar",C31="Por apurar",D31&lt;&gt;"Confirmo"),"Falta confirmar seguros e apoios",IF(OR(COUNTIF(Fontes!$M$7:$M$106,"&lt;&gt;OK")-COUNTBLANK(Fontes!$M$7:$M$106)&gt;0,COUNTIF(Coberturas!$I$7:$I$306,"&lt;&gt;OK")-COUNTBLANK(Coberturas!$I$7:$I$306)&gt;0),"Rever fontes ou coberturas pendentes",IF(AND(OR(B31="Sim",C31="Sim"),COUNTIF(Coberturas!$D$7:$D$306,A31)=0),"Falta associar fonte aos custos",IF(AND(B31="Não",C31="Não",SUMIF(Coberturas!$D$7:$D$306,A31,Coberturas!$E$7:$E$306)&gt;0),"Rever declaração de inexistência","Calculável")))))))</f>
        <v/>
      </c>
    </row>
    <row r="32" spans="1:17" ht="34.950000000000003" customHeight="1">
      <c r="A32" s="8" t="s">
        <v>742</v>
      </c>
      <c r="B32" s="7"/>
      <c r="C32" s="7"/>
      <c r="D32" s="7"/>
      <c r="E32" s="12"/>
      <c r="F32" s="12"/>
      <c r="G32" s="7"/>
      <c r="H32" s="16" t="str">
        <f>IF(NOT(COUNTIFS(Intervencoes!$A$7:$A$26,A32,Intervencoes!$B$7:$B$26,"&lt;&gt;")=1),"",IF(OR(COUNTIF(Orcamento!$B$7:$B$106,A32)=0,COUNTIFS(Orcamento!$B$7:$B$106,A32,Orcamento!$T$7:$T$106,"&lt;&gt;OK")&gt;0),"Por apurar",SUMIF(Orcamento!$B$7:$B$106,A32,Orcamento!$K$7:$K$106)))</f>
        <v/>
      </c>
      <c r="I32" s="16" t="str">
        <f>IF(NOT(COUNTIFS(Intervencoes!$A$7:$A$26,A32,Intervencoes!$B$7:$B$26,"&lt;&gt;")=1),"",IF(OR(COUNTIF(Orcamento!$B$7:$B$106,A32)=0,COUNTIFS(Orcamento!$B$7:$B$106,A32,Orcamento!$T$7:$T$106,"&lt;&gt;OK")&gt;0),"Por apurar",SUMIF(Orcamento!$B$7:$B$106,A32,Orcamento!$L$7:$L$106)))</f>
        <v/>
      </c>
      <c r="J32" s="16" t="str">
        <f>IF(NOT(COUNTIFS(Intervencoes!$A$7:$A$26,A32,Intervencoes!$B$7:$B$26,"&lt;&gt;")=1),"",IF(OR(COUNTIF(Orcamento!$B$7:$B$106,A32)=0,COUNTIFS(Orcamento!$B$7:$B$106,A32,Orcamento!$T$7:$T$106,"&lt;&gt;OK")&gt;0),"Por apurar",SUMIF(Orcamento!$B$7:$B$106,A32,Orcamento!$S$7:$S$106)))</f>
        <v/>
      </c>
      <c r="K32" s="37" t="str">
        <f>IF(NOT(COUNTIFS(Intervencoes!$A$7:$A$106,A32,Intervencoes!$B$7:$B$106,"&lt;&gt;")=1),"",IF(Q32&lt;&gt;"Calculável","Por apurar",SUMIF(Coberturas!$D$7:$D$306,A32,Coberturas!$E$7:$E$306)))</f>
        <v/>
      </c>
      <c r="L32" s="37" t="str">
        <f>IF(NOT(COUNTIFS(Intervencoes!$A$7:$A$106,A32,Intervencoes!$B$7:$B$106,"&lt;&gt;")=1),"",IF(Q32&lt;&gt;"Calculável","Por apurar",SUMIF(Coberturas!$D$7:$D$306,A32,Coberturas!$F$7:$F$306)))</f>
        <v/>
      </c>
      <c r="M32" s="16" t="str">
        <f>IF(NOT(COUNTIFS(Intervencoes!$A$7:$A$26,A32,Intervencoes!$B$7:$B$26,"&lt;&gt;")=1),"",IF(Q32&lt;&gt;"Calculável","Por apurar",J32-L32))</f>
        <v/>
      </c>
      <c r="N32" s="16" t="str">
        <f>IF(NOT(COUNTIFS(Intervencoes!$A$7:$A$26,A32,Intervencoes!$B$7:$B$26,"&lt;&gt;")=1),"",IF(Q32&lt;&gt;"Calculável","Por apurar",ROUND(M32*Instrucoes!$B$7,2)))</f>
        <v/>
      </c>
      <c r="O32" s="16" t="str">
        <f>IF(NOT(COUNTIFS(Intervencoes!$A$7:$A$26,A32,Intervencoes!$B$7:$B$26,"&lt;&gt;")=1),"",IF(Q32&lt;&gt;"Calculável","Por apurar",H32-I32-K32-N32))</f>
        <v/>
      </c>
      <c r="P32" s="16" t="str">
        <f>IF(NOT(COUNTIFS(Intervencoes!$A$7:$A$26,A32,Intervencoes!$B$7:$B$26,"&lt;&gt;")=1),"",IF(Q32&lt;&gt;"Calculável","Por apurar",IF(COUNT(E32:F32)&lt;2,"Por apurar",O32-SUM(E32:F32))))</f>
        <v/>
      </c>
      <c r="Q32" s="35" t="str">
        <f>IF(AND(NOT(COUNTIFS(Intervencoes!$A$7:$A$106,A32,Intervencoes!$B$7:$B$106,"&lt;&gt;")=1),COUNTA(B32:G32)=0),"",IF(NOT(COUNTIFS(Intervencoes!$A$7:$A$106,A32,Intervencoes!$B$7:$B$106,"&lt;&gt;")=1),"Rever intervenção sem designação",IF(NOT(ISNUMBER(J32)),"Falta completar orçamento",IF(OR(B32="",C32="",B32="Por apurar",C32="Por apurar",D32&lt;&gt;"Confirmo"),"Falta confirmar seguros e apoios",IF(OR(COUNTIF(Fontes!$M$7:$M$106,"&lt;&gt;OK")-COUNTBLANK(Fontes!$M$7:$M$106)&gt;0,COUNTIF(Coberturas!$I$7:$I$306,"&lt;&gt;OK")-COUNTBLANK(Coberturas!$I$7:$I$306)&gt;0),"Rever fontes ou coberturas pendentes",IF(AND(OR(B32="Sim",C32="Sim"),COUNTIF(Coberturas!$D$7:$D$306,A32)=0),"Falta associar fonte aos custos",IF(AND(B32="Não",C32="Não",SUMIF(Coberturas!$D$7:$D$306,A32,Coberturas!$E$7:$E$306)&gt;0),"Rever declaração de inexistência","Calculável")))))))</f>
        <v/>
      </c>
    </row>
    <row r="33" spans="1:17" ht="34.950000000000003" customHeight="1">
      <c r="A33" s="8" t="s">
        <v>758</v>
      </c>
      <c r="B33" s="7"/>
      <c r="C33" s="7"/>
      <c r="D33" s="7"/>
      <c r="E33" s="12"/>
      <c r="F33" s="12"/>
      <c r="G33" s="7"/>
      <c r="H33" s="16" t="str">
        <f>IF(NOT(COUNTIFS(Intervencoes!$A$7:$A$26,A33,Intervencoes!$B$7:$B$26,"&lt;&gt;")=1),"",IF(OR(COUNTIF(Orcamento!$B$7:$B$106,A33)=0,COUNTIFS(Orcamento!$B$7:$B$106,A33,Orcamento!$T$7:$T$106,"&lt;&gt;OK")&gt;0),"Por apurar",SUMIF(Orcamento!$B$7:$B$106,A33,Orcamento!$K$7:$K$106)))</f>
        <v/>
      </c>
      <c r="I33" s="16" t="str">
        <f>IF(NOT(COUNTIFS(Intervencoes!$A$7:$A$26,A33,Intervencoes!$B$7:$B$26,"&lt;&gt;")=1),"",IF(OR(COUNTIF(Orcamento!$B$7:$B$106,A33)=0,COUNTIFS(Orcamento!$B$7:$B$106,A33,Orcamento!$T$7:$T$106,"&lt;&gt;OK")&gt;0),"Por apurar",SUMIF(Orcamento!$B$7:$B$106,A33,Orcamento!$L$7:$L$106)))</f>
        <v/>
      </c>
      <c r="J33" s="16" t="str">
        <f>IF(NOT(COUNTIFS(Intervencoes!$A$7:$A$26,A33,Intervencoes!$B$7:$B$26,"&lt;&gt;")=1),"",IF(OR(COUNTIF(Orcamento!$B$7:$B$106,A33)=0,COUNTIFS(Orcamento!$B$7:$B$106,A33,Orcamento!$T$7:$T$106,"&lt;&gt;OK")&gt;0),"Por apurar",SUMIF(Orcamento!$B$7:$B$106,A33,Orcamento!$S$7:$S$106)))</f>
        <v/>
      </c>
      <c r="K33" s="37" t="str">
        <f>IF(NOT(COUNTIFS(Intervencoes!$A$7:$A$106,A33,Intervencoes!$B$7:$B$106,"&lt;&gt;")=1),"",IF(Q33&lt;&gt;"Calculável","Por apurar",SUMIF(Coberturas!$D$7:$D$306,A33,Coberturas!$E$7:$E$306)))</f>
        <v/>
      </c>
      <c r="L33" s="37" t="str">
        <f>IF(NOT(COUNTIFS(Intervencoes!$A$7:$A$106,A33,Intervencoes!$B$7:$B$106,"&lt;&gt;")=1),"",IF(Q33&lt;&gt;"Calculável","Por apurar",SUMIF(Coberturas!$D$7:$D$306,A33,Coberturas!$F$7:$F$306)))</f>
        <v/>
      </c>
      <c r="M33" s="16" t="str">
        <f>IF(NOT(COUNTIFS(Intervencoes!$A$7:$A$26,A33,Intervencoes!$B$7:$B$26,"&lt;&gt;")=1),"",IF(Q33&lt;&gt;"Calculável","Por apurar",J33-L33))</f>
        <v/>
      </c>
      <c r="N33" s="16" t="str">
        <f>IF(NOT(COUNTIFS(Intervencoes!$A$7:$A$26,A33,Intervencoes!$B$7:$B$26,"&lt;&gt;")=1),"",IF(Q33&lt;&gt;"Calculável","Por apurar",ROUND(M33*Instrucoes!$B$7,2)))</f>
        <v/>
      </c>
      <c r="O33" s="16" t="str">
        <f>IF(NOT(COUNTIFS(Intervencoes!$A$7:$A$26,A33,Intervencoes!$B$7:$B$26,"&lt;&gt;")=1),"",IF(Q33&lt;&gt;"Calculável","Por apurar",H33-I33-K33-N33))</f>
        <v/>
      </c>
      <c r="P33" s="16" t="str">
        <f>IF(NOT(COUNTIFS(Intervencoes!$A$7:$A$26,A33,Intervencoes!$B$7:$B$26,"&lt;&gt;")=1),"",IF(Q33&lt;&gt;"Calculável","Por apurar",IF(COUNT(E33:F33)&lt;2,"Por apurar",O33-SUM(E33:F33))))</f>
        <v/>
      </c>
      <c r="Q33" s="35" t="str">
        <f>IF(AND(NOT(COUNTIFS(Intervencoes!$A$7:$A$106,A33,Intervencoes!$B$7:$B$106,"&lt;&gt;")=1),COUNTA(B33:G33)=0),"",IF(NOT(COUNTIFS(Intervencoes!$A$7:$A$106,A33,Intervencoes!$B$7:$B$106,"&lt;&gt;")=1),"Rever intervenção sem designação",IF(NOT(ISNUMBER(J33)),"Falta completar orçamento",IF(OR(B33="",C33="",B33="Por apurar",C33="Por apurar",D33&lt;&gt;"Confirmo"),"Falta confirmar seguros e apoios",IF(OR(COUNTIF(Fontes!$M$7:$M$106,"&lt;&gt;OK")-COUNTBLANK(Fontes!$M$7:$M$106)&gt;0,COUNTIF(Coberturas!$I$7:$I$306,"&lt;&gt;OK")-COUNTBLANK(Coberturas!$I$7:$I$306)&gt;0),"Rever fontes ou coberturas pendentes",IF(AND(OR(B33="Sim",C33="Sim"),COUNTIF(Coberturas!$D$7:$D$306,A33)=0),"Falta associar fonte aos custos",IF(AND(B33="Não",C33="Não",SUMIF(Coberturas!$D$7:$D$306,A33,Coberturas!$E$7:$E$306)&gt;0),"Rever declaração de inexistência","Calculável")))))))</f>
        <v/>
      </c>
    </row>
    <row r="34" spans="1:17" ht="34.950000000000003" customHeight="1">
      <c r="A34" s="8" t="s">
        <v>759</v>
      </c>
      <c r="B34" s="7"/>
      <c r="C34" s="7"/>
      <c r="D34" s="7"/>
      <c r="E34" s="12"/>
      <c r="F34" s="12"/>
      <c r="G34" s="7"/>
      <c r="H34" s="16" t="str">
        <f>IF(NOT(COUNTIFS(Intervencoes!$A$7:$A$26,A34,Intervencoes!$B$7:$B$26,"&lt;&gt;")=1),"",IF(OR(COUNTIF(Orcamento!$B$7:$B$106,A34)=0,COUNTIFS(Orcamento!$B$7:$B$106,A34,Orcamento!$T$7:$T$106,"&lt;&gt;OK")&gt;0),"Por apurar",SUMIF(Orcamento!$B$7:$B$106,A34,Orcamento!$K$7:$K$106)))</f>
        <v/>
      </c>
      <c r="I34" s="16" t="str">
        <f>IF(NOT(COUNTIFS(Intervencoes!$A$7:$A$26,A34,Intervencoes!$B$7:$B$26,"&lt;&gt;")=1),"",IF(OR(COUNTIF(Orcamento!$B$7:$B$106,A34)=0,COUNTIFS(Orcamento!$B$7:$B$106,A34,Orcamento!$T$7:$T$106,"&lt;&gt;OK")&gt;0),"Por apurar",SUMIF(Orcamento!$B$7:$B$106,A34,Orcamento!$L$7:$L$106)))</f>
        <v/>
      </c>
      <c r="J34" s="16" t="str">
        <f>IF(NOT(COUNTIFS(Intervencoes!$A$7:$A$26,A34,Intervencoes!$B$7:$B$26,"&lt;&gt;")=1),"",IF(OR(COUNTIF(Orcamento!$B$7:$B$106,A34)=0,COUNTIFS(Orcamento!$B$7:$B$106,A34,Orcamento!$T$7:$T$106,"&lt;&gt;OK")&gt;0),"Por apurar",SUMIF(Orcamento!$B$7:$B$106,A34,Orcamento!$S$7:$S$106)))</f>
        <v/>
      </c>
      <c r="K34" s="37" t="str">
        <f>IF(NOT(COUNTIFS(Intervencoes!$A$7:$A$106,A34,Intervencoes!$B$7:$B$106,"&lt;&gt;")=1),"",IF(Q34&lt;&gt;"Calculável","Por apurar",SUMIF(Coberturas!$D$7:$D$306,A34,Coberturas!$E$7:$E$306)))</f>
        <v/>
      </c>
      <c r="L34" s="37" t="str">
        <f>IF(NOT(COUNTIFS(Intervencoes!$A$7:$A$106,A34,Intervencoes!$B$7:$B$106,"&lt;&gt;")=1),"",IF(Q34&lt;&gt;"Calculável","Por apurar",SUMIF(Coberturas!$D$7:$D$306,A34,Coberturas!$F$7:$F$306)))</f>
        <v/>
      </c>
      <c r="M34" s="16" t="str">
        <f>IF(NOT(COUNTIFS(Intervencoes!$A$7:$A$26,A34,Intervencoes!$B$7:$B$26,"&lt;&gt;")=1),"",IF(Q34&lt;&gt;"Calculável","Por apurar",J34-L34))</f>
        <v/>
      </c>
      <c r="N34" s="16" t="str">
        <f>IF(NOT(COUNTIFS(Intervencoes!$A$7:$A$26,A34,Intervencoes!$B$7:$B$26,"&lt;&gt;")=1),"",IF(Q34&lt;&gt;"Calculável","Por apurar",ROUND(M34*Instrucoes!$B$7,2)))</f>
        <v/>
      </c>
      <c r="O34" s="16" t="str">
        <f>IF(NOT(COUNTIFS(Intervencoes!$A$7:$A$26,A34,Intervencoes!$B$7:$B$26,"&lt;&gt;")=1),"",IF(Q34&lt;&gt;"Calculável","Por apurar",H34-I34-K34-N34))</f>
        <v/>
      </c>
      <c r="P34" s="16" t="str">
        <f>IF(NOT(COUNTIFS(Intervencoes!$A$7:$A$26,A34,Intervencoes!$B$7:$B$26,"&lt;&gt;")=1),"",IF(Q34&lt;&gt;"Calculável","Por apurar",IF(COUNT(E34:F34)&lt;2,"Por apurar",O34-SUM(E34:F34))))</f>
        <v/>
      </c>
      <c r="Q34" s="35" t="str">
        <f>IF(AND(NOT(COUNTIFS(Intervencoes!$A$7:$A$106,A34,Intervencoes!$B$7:$B$106,"&lt;&gt;")=1),COUNTA(B34:G34)=0),"",IF(NOT(COUNTIFS(Intervencoes!$A$7:$A$106,A34,Intervencoes!$B$7:$B$106,"&lt;&gt;")=1),"Rever intervenção sem designação",IF(NOT(ISNUMBER(J34)),"Falta completar orçamento",IF(OR(B34="",C34="",B34="Por apurar",C34="Por apurar",D34&lt;&gt;"Confirmo"),"Falta confirmar seguros e apoios",IF(OR(COUNTIF(Fontes!$M$7:$M$106,"&lt;&gt;OK")-COUNTBLANK(Fontes!$M$7:$M$106)&gt;0,COUNTIF(Coberturas!$I$7:$I$306,"&lt;&gt;OK")-COUNTBLANK(Coberturas!$I$7:$I$306)&gt;0),"Rever fontes ou coberturas pendentes",IF(AND(OR(B34="Sim",C34="Sim"),COUNTIF(Coberturas!$D$7:$D$306,A34)=0),"Falta associar fonte aos custos",IF(AND(B34="Não",C34="Não",SUMIF(Coberturas!$D$7:$D$306,A34,Coberturas!$E$7:$E$306)&gt;0),"Rever declaração de inexistência","Calculável")))))))</f>
        <v/>
      </c>
    </row>
    <row r="35" spans="1:17" ht="34.950000000000003" customHeight="1">
      <c r="A35" s="8" t="s">
        <v>760</v>
      </c>
      <c r="B35" s="7"/>
      <c r="C35" s="7"/>
      <c r="D35" s="7"/>
      <c r="E35" s="12"/>
      <c r="F35" s="12"/>
      <c r="G35" s="7"/>
      <c r="H35" s="16" t="str">
        <f>IF(NOT(COUNTIFS(Intervencoes!$A$7:$A$26,A35,Intervencoes!$B$7:$B$26,"&lt;&gt;")=1),"",IF(OR(COUNTIF(Orcamento!$B$7:$B$106,A35)=0,COUNTIFS(Orcamento!$B$7:$B$106,A35,Orcamento!$T$7:$T$106,"&lt;&gt;OK")&gt;0),"Por apurar",SUMIF(Orcamento!$B$7:$B$106,A35,Orcamento!$K$7:$K$106)))</f>
        <v/>
      </c>
      <c r="I35" s="16" t="str">
        <f>IF(NOT(COUNTIFS(Intervencoes!$A$7:$A$26,A35,Intervencoes!$B$7:$B$26,"&lt;&gt;")=1),"",IF(OR(COUNTIF(Orcamento!$B$7:$B$106,A35)=0,COUNTIFS(Orcamento!$B$7:$B$106,A35,Orcamento!$T$7:$T$106,"&lt;&gt;OK")&gt;0),"Por apurar",SUMIF(Orcamento!$B$7:$B$106,A35,Orcamento!$L$7:$L$106)))</f>
        <v/>
      </c>
      <c r="J35" s="16" t="str">
        <f>IF(NOT(COUNTIFS(Intervencoes!$A$7:$A$26,A35,Intervencoes!$B$7:$B$26,"&lt;&gt;")=1),"",IF(OR(COUNTIF(Orcamento!$B$7:$B$106,A35)=0,COUNTIFS(Orcamento!$B$7:$B$106,A35,Orcamento!$T$7:$T$106,"&lt;&gt;OK")&gt;0),"Por apurar",SUMIF(Orcamento!$B$7:$B$106,A35,Orcamento!$S$7:$S$106)))</f>
        <v/>
      </c>
      <c r="K35" s="37" t="str">
        <f>IF(NOT(COUNTIFS(Intervencoes!$A$7:$A$106,A35,Intervencoes!$B$7:$B$106,"&lt;&gt;")=1),"",IF(Q35&lt;&gt;"Calculável","Por apurar",SUMIF(Coberturas!$D$7:$D$306,A35,Coberturas!$E$7:$E$306)))</f>
        <v/>
      </c>
      <c r="L35" s="37" t="str">
        <f>IF(NOT(COUNTIFS(Intervencoes!$A$7:$A$106,A35,Intervencoes!$B$7:$B$106,"&lt;&gt;")=1),"",IF(Q35&lt;&gt;"Calculável","Por apurar",SUMIF(Coberturas!$D$7:$D$306,A35,Coberturas!$F$7:$F$306)))</f>
        <v/>
      </c>
      <c r="M35" s="16" t="str">
        <f>IF(NOT(COUNTIFS(Intervencoes!$A$7:$A$26,A35,Intervencoes!$B$7:$B$26,"&lt;&gt;")=1),"",IF(Q35&lt;&gt;"Calculável","Por apurar",J35-L35))</f>
        <v/>
      </c>
      <c r="N35" s="16" t="str">
        <f>IF(NOT(COUNTIFS(Intervencoes!$A$7:$A$26,A35,Intervencoes!$B$7:$B$26,"&lt;&gt;")=1),"",IF(Q35&lt;&gt;"Calculável","Por apurar",ROUND(M35*Instrucoes!$B$7,2)))</f>
        <v/>
      </c>
      <c r="O35" s="16" t="str">
        <f>IF(NOT(COUNTIFS(Intervencoes!$A$7:$A$26,A35,Intervencoes!$B$7:$B$26,"&lt;&gt;")=1),"",IF(Q35&lt;&gt;"Calculável","Por apurar",H35-I35-K35-N35))</f>
        <v/>
      </c>
      <c r="P35" s="16" t="str">
        <f>IF(NOT(COUNTIFS(Intervencoes!$A$7:$A$26,A35,Intervencoes!$B$7:$B$26,"&lt;&gt;")=1),"",IF(Q35&lt;&gt;"Calculável","Por apurar",IF(COUNT(E35:F35)&lt;2,"Por apurar",O35-SUM(E35:F35))))</f>
        <v/>
      </c>
      <c r="Q35" s="35" t="str">
        <f>IF(AND(NOT(COUNTIFS(Intervencoes!$A$7:$A$106,A35,Intervencoes!$B$7:$B$106,"&lt;&gt;")=1),COUNTA(B35:G35)=0),"",IF(NOT(COUNTIFS(Intervencoes!$A$7:$A$106,A35,Intervencoes!$B$7:$B$106,"&lt;&gt;")=1),"Rever intervenção sem designação",IF(NOT(ISNUMBER(J35)),"Falta completar orçamento",IF(OR(B35="",C35="",B35="Por apurar",C35="Por apurar",D35&lt;&gt;"Confirmo"),"Falta confirmar seguros e apoios",IF(OR(COUNTIF(Fontes!$M$7:$M$106,"&lt;&gt;OK")-COUNTBLANK(Fontes!$M$7:$M$106)&gt;0,COUNTIF(Coberturas!$I$7:$I$306,"&lt;&gt;OK")-COUNTBLANK(Coberturas!$I$7:$I$306)&gt;0),"Rever fontes ou coberturas pendentes",IF(AND(OR(B35="Sim",C35="Sim"),COUNTIF(Coberturas!$D$7:$D$306,A35)=0),"Falta associar fonte aos custos",IF(AND(B35="Não",C35="Não",SUMIF(Coberturas!$D$7:$D$306,A35,Coberturas!$E$7:$E$306)&gt;0),"Rever declaração de inexistência","Calculável")))))))</f>
        <v/>
      </c>
    </row>
    <row r="36" spans="1:17" ht="34.950000000000003" customHeight="1">
      <c r="A36" s="8" t="s">
        <v>761</v>
      </c>
      <c r="B36" s="7"/>
      <c r="C36" s="7"/>
      <c r="D36" s="7"/>
      <c r="E36" s="12"/>
      <c r="F36" s="12"/>
      <c r="G36" s="7"/>
      <c r="H36" s="16" t="str">
        <f>IF(NOT(COUNTIFS(Intervencoes!$A$7:$A$26,A36,Intervencoes!$B$7:$B$26,"&lt;&gt;")=1),"",IF(OR(COUNTIF(Orcamento!$B$7:$B$106,A36)=0,COUNTIFS(Orcamento!$B$7:$B$106,A36,Orcamento!$T$7:$T$106,"&lt;&gt;OK")&gt;0),"Por apurar",SUMIF(Orcamento!$B$7:$B$106,A36,Orcamento!$K$7:$K$106)))</f>
        <v/>
      </c>
      <c r="I36" s="16" t="str">
        <f>IF(NOT(COUNTIFS(Intervencoes!$A$7:$A$26,A36,Intervencoes!$B$7:$B$26,"&lt;&gt;")=1),"",IF(OR(COUNTIF(Orcamento!$B$7:$B$106,A36)=0,COUNTIFS(Orcamento!$B$7:$B$106,A36,Orcamento!$T$7:$T$106,"&lt;&gt;OK")&gt;0),"Por apurar",SUMIF(Orcamento!$B$7:$B$106,A36,Orcamento!$L$7:$L$106)))</f>
        <v/>
      </c>
      <c r="J36" s="16" t="str">
        <f>IF(NOT(COUNTIFS(Intervencoes!$A$7:$A$26,A36,Intervencoes!$B$7:$B$26,"&lt;&gt;")=1),"",IF(OR(COUNTIF(Orcamento!$B$7:$B$106,A36)=0,COUNTIFS(Orcamento!$B$7:$B$106,A36,Orcamento!$T$7:$T$106,"&lt;&gt;OK")&gt;0),"Por apurar",SUMIF(Orcamento!$B$7:$B$106,A36,Orcamento!$S$7:$S$106)))</f>
        <v/>
      </c>
      <c r="K36" s="37" t="str">
        <f>IF(NOT(COUNTIFS(Intervencoes!$A$7:$A$106,A36,Intervencoes!$B$7:$B$106,"&lt;&gt;")=1),"",IF(Q36&lt;&gt;"Calculável","Por apurar",SUMIF(Coberturas!$D$7:$D$306,A36,Coberturas!$E$7:$E$306)))</f>
        <v/>
      </c>
      <c r="L36" s="37" t="str">
        <f>IF(NOT(COUNTIFS(Intervencoes!$A$7:$A$106,A36,Intervencoes!$B$7:$B$106,"&lt;&gt;")=1),"",IF(Q36&lt;&gt;"Calculável","Por apurar",SUMIF(Coberturas!$D$7:$D$306,A36,Coberturas!$F$7:$F$306)))</f>
        <v/>
      </c>
      <c r="M36" s="16" t="str">
        <f>IF(NOT(COUNTIFS(Intervencoes!$A$7:$A$26,A36,Intervencoes!$B$7:$B$26,"&lt;&gt;")=1),"",IF(Q36&lt;&gt;"Calculável","Por apurar",J36-L36))</f>
        <v/>
      </c>
      <c r="N36" s="16" t="str">
        <f>IF(NOT(COUNTIFS(Intervencoes!$A$7:$A$26,A36,Intervencoes!$B$7:$B$26,"&lt;&gt;")=1),"",IF(Q36&lt;&gt;"Calculável","Por apurar",ROUND(M36*Instrucoes!$B$7,2)))</f>
        <v/>
      </c>
      <c r="O36" s="16" t="str">
        <f>IF(NOT(COUNTIFS(Intervencoes!$A$7:$A$26,A36,Intervencoes!$B$7:$B$26,"&lt;&gt;")=1),"",IF(Q36&lt;&gt;"Calculável","Por apurar",H36-I36-K36-N36))</f>
        <v/>
      </c>
      <c r="P36" s="16" t="str">
        <f>IF(NOT(COUNTIFS(Intervencoes!$A$7:$A$26,A36,Intervencoes!$B$7:$B$26,"&lt;&gt;")=1),"",IF(Q36&lt;&gt;"Calculável","Por apurar",IF(COUNT(E36:F36)&lt;2,"Por apurar",O36-SUM(E36:F36))))</f>
        <v/>
      </c>
      <c r="Q36" s="35" t="str">
        <f>IF(AND(NOT(COUNTIFS(Intervencoes!$A$7:$A$106,A36,Intervencoes!$B$7:$B$106,"&lt;&gt;")=1),COUNTA(B36:G36)=0),"",IF(NOT(COUNTIFS(Intervencoes!$A$7:$A$106,A36,Intervencoes!$B$7:$B$106,"&lt;&gt;")=1),"Rever intervenção sem designação",IF(NOT(ISNUMBER(J36)),"Falta completar orçamento",IF(OR(B36="",C36="",B36="Por apurar",C36="Por apurar",D36&lt;&gt;"Confirmo"),"Falta confirmar seguros e apoios",IF(OR(COUNTIF(Fontes!$M$7:$M$106,"&lt;&gt;OK")-COUNTBLANK(Fontes!$M$7:$M$106)&gt;0,COUNTIF(Coberturas!$I$7:$I$306,"&lt;&gt;OK")-COUNTBLANK(Coberturas!$I$7:$I$306)&gt;0),"Rever fontes ou coberturas pendentes",IF(AND(OR(B36="Sim",C36="Sim"),COUNTIF(Coberturas!$D$7:$D$306,A36)=0),"Falta associar fonte aos custos",IF(AND(B36="Não",C36="Não",SUMIF(Coberturas!$D$7:$D$306,A36,Coberturas!$E$7:$E$306)&gt;0),"Rever declaração de inexistência","Calculável")))))))</f>
        <v/>
      </c>
    </row>
    <row r="37" spans="1:17" ht="34.950000000000003" customHeight="1">
      <c r="A37" s="8" t="s">
        <v>762</v>
      </c>
      <c r="B37" s="7"/>
      <c r="C37" s="7"/>
      <c r="D37" s="7"/>
      <c r="E37" s="12"/>
      <c r="F37" s="12"/>
      <c r="G37" s="7"/>
      <c r="H37" s="16" t="str">
        <f>IF(NOT(COUNTIFS(Intervencoes!$A$7:$A$26,A37,Intervencoes!$B$7:$B$26,"&lt;&gt;")=1),"",IF(OR(COUNTIF(Orcamento!$B$7:$B$106,A37)=0,COUNTIFS(Orcamento!$B$7:$B$106,A37,Orcamento!$T$7:$T$106,"&lt;&gt;OK")&gt;0),"Por apurar",SUMIF(Orcamento!$B$7:$B$106,A37,Orcamento!$K$7:$K$106)))</f>
        <v/>
      </c>
      <c r="I37" s="16" t="str">
        <f>IF(NOT(COUNTIFS(Intervencoes!$A$7:$A$26,A37,Intervencoes!$B$7:$B$26,"&lt;&gt;")=1),"",IF(OR(COUNTIF(Orcamento!$B$7:$B$106,A37)=0,COUNTIFS(Orcamento!$B$7:$B$106,A37,Orcamento!$T$7:$T$106,"&lt;&gt;OK")&gt;0),"Por apurar",SUMIF(Orcamento!$B$7:$B$106,A37,Orcamento!$L$7:$L$106)))</f>
        <v/>
      </c>
      <c r="J37" s="16" t="str">
        <f>IF(NOT(COUNTIFS(Intervencoes!$A$7:$A$26,A37,Intervencoes!$B$7:$B$26,"&lt;&gt;")=1),"",IF(OR(COUNTIF(Orcamento!$B$7:$B$106,A37)=0,COUNTIFS(Orcamento!$B$7:$B$106,A37,Orcamento!$T$7:$T$106,"&lt;&gt;OK")&gt;0),"Por apurar",SUMIF(Orcamento!$B$7:$B$106,A37,Orcamento!$S$7:$S$106)))</f>
        <v/>
      </c>
      <c r="K37" s="37" t="str">
        <f>IF(NOT(COUNTIFS(Intervencoes!$A$7:$A$106,A37,Intervencoes!$B$7:$B$106,"&lt;&gt;")=1),"",IF(Q37&lt;&gt;"Calculável","Por apurar",SUMIF(Coberturas!$D$7:$D$306,A37,Coberturas!$E$7:$E$306)))</f>
        <v/>
      </c>
      <c r="L37" s="37" t="str">
        <f>IF(NOT(COUNTIFS(Intervencoes!$A$7:$A$106,A37,Intervencoes!$B$7:$B$106,"&lt;&gt;")=1),"",IF(Q37&lt;&gt;"Calculável","Por apurar",SUMIF(Coberturas!$D$7:$D$306,A37,Coberturas!$F$7:$F$306)))</f>
        <v/>
      </c>
      <c r="M37" s="16" t="str">
        <f>IF(NOT(COUNTIFS(Intervencoes!$A$7:$A$26,A37,Intervencoes!$B$7:$B$26,"&lt;&gt;")=1),"",IF(Q37&lt;&gt;"Calculável","Por apurar",J37-L37))</f>
        <v/>
      </c>
      <c r="N37" s="16" t="str">
        <f>IF(NOT(COUNTIFS(Intervencoes!$A$7:$A$26,A37,Intervencoes!$B$7:$B$26,"&lt;&gt;")=1),"",IF(Q37&lt;&gt;"Calculável","Por apurar",ROUND(M37*Instrucoes!$B$7,2)))</f>
        <v/>
      </c>
      <c r="O37" s="16" t="str">
        <f>IF(NOT(COUNTIFS(Intervencoes!$A$7:$A$26,A37,Intervencoes!$B$7:$B$26,"&lt;&gt;")=1),"",IF(Q37&lt;&gt;"Calculável","Por apurar",H37-I37-K37-N37))</f>
        <v/>
      </c>
      <c r="P37" s="16" t="str">
        <f>IF(NOT(COUNTIFS(Intervencoes!$A$7:$A$26,A37,Intervencoes!$B$7:$B$26,"&lt;&gt;")=1),"",IF(Q37&lt;&gt;"Calculável","Por apurar",IF(COUNT(E37:F37)&lt;2,"Por apurar",O37-SUM(E37:F37))))</f>
        <v/>
      </c>
      <c r="Q37" s="35" t="str">
        <f>IF(AND(NOT(COUNTIFS(Intervencoes!$A$7:$A$106,A37,Intervencoes!$B$7:$B$106,"&lt;&gt;")=1),COUNTA(B37:G37)=0),"",IF(NOT(COUNTIFS(Intervencoes!$A$7:$A$106,A37,Intervencoes!$B$7:$B$106,"&lt;&gt;")=1),"Rever intervenção sem designação",IF(NOT(ISNUMBER(J37)),"Falta completar orçamento",IF(OR(B37="",C37="",B37="Por apurar",C37="Por apurar",D37&lt;&gt;"Confirmo"),"Falta confirmar seguros e apoios",IF(OR(COUNTIF(Fontes!$M$7:$M$106,"&lt;&gt;OK")-COUNTBLANK(Fontes!$M$7:$M$106)&gt;0,COUNTIF(Coberturas!$I$7:$I$306,"&lt;&gt;OK")-COUNTBLANK(Coberturas!$I$7:$I$306)&gt;0),"Rever fontes ou coberturas pendentes",IF(AND(OR(B37="Sim",C37="Sim"),COUNTIF(Coberturas!$D$7:$D$306,A37)=0),"Falta associar fonte aos custos",IF(AND(B37="Não",C37="Não",SUMIF(Coberturas!$D$7:$D$306,A37,Coberturas!$E$7:$E$306)&gt;0),"Rever declaração de inexistência","Calculável")))))))</f>
        <v/>
      </c>
    </row>
    <row r="38" spans="1:17" ht="34.950000000000003" customHeight="1">
      <c r="A38" s="8" t="s">
        <v>763</v>
      </c>
      <c r="B38" s="7"/>
      <c r="C38" s="7"/>
      <c r="D38" s="7"/>
      <c r="E38" s="12"/>
      <c r="F38" s="12"/>
      <c r="G38" s="7"/>
      <c r="H38" s="16" t="str">
        <f>IF(NOT(COUNTIFS(Intervencoes!$A$7:$A$26,A38,Intervencoes!$B$7:$B$26,"&lt;&gt;")=1),"",IF(OR(COUNTIF(Orcamento!$B$7:$B$106,A38)=0,COUNTIFS(Orcamento!$B$7:$B$106,A38,Orcamento!$T$7:$T$106,"&lt;&gt;OK")&gt;0),"Por apurar",SUMIF(Orcamento!$B$7:$B$106,A38,Orcamento!$K$7:$K$106)))</f>
        <v/>
      </c>
      <c r="I38" s="16" t="str">
        <f>IF(NOT(COUNTIFS(Intervencoes!$A$7:$A$26,A38,Intervencoes!$B$7:$B$26,"&lt;&gt;")=1),"",IF(OR(COUNTIF(Orcamento!$B$7:$B$106,A38)=0,COUNTIFS(Orcamento!$B$7:$B$106,A38,Orcamento!$T$7:$T$106,"&lt;&gt;OK")&gt;0),"Por apurar",SUMIF(Orcamento!$B$7:$B$106,A38,Orcamento!$L$7:$L$106)))</f>
        <v/>
      </c>
      <c r="J38" s="16" t="str">
        <f>IF(NOT(COUNTIFS(Intervencoes!$A$7:$A$26,A38,Intervencoes!$B$7:$B$26,"&lt;&gt;")=1),"",IF(OR(COUNTIF(Orcamento!$B$7:$B$106,A38)=0,COUNTIFS(Orcamento!$B$7:$B$106,A38,Orcamento!$T$7:$T$106,"&lt;&gt;OK")&gt;0),"Por apurar",SUMIF(Orcamento!$B$7:$B$106,A38,Orcamento!$S$7:$S$106)))</f>
        <v/>
      </c>
      <c r="K38" s="37" t="str">
        <f>IF(NOT(COUNTIFS(Intervencoes!$A$7:$A$106,A38,Intervencoes!$B$7:$B$106,"&lt;&gt;")=1),"",IF(Q38&lt;&gt;"Calculável","Por apurar",SUMIF(Coberturas!$D$7:$D$306,A38,Coberturas!$E$7:$E$306)))</f>
        <v/>
      </c>
      <c r="L38" s="37" t="str">
        <f>IF(NOT(COUNTIFS(Intervencoes!$A$7:$A$106,A38,Intervencoes!$B$7:$B$106,"&lt;&gt;")=1),"",IF(Q38&lt;&gt;"Calculável","Por apurar",SUMIF(Coberturas!$D$7:$D$306,A38,Coberturas!$F$7:$F$306)))</f>
        <v/>
      </c>
      <c r="M38" s="16" t="str">
        <f>IF(NOT(COUNTIFS(Intervencoes!$A$7:$A$26,A38,Intervencoes!$B$7:$B$26,"&lt;&gt;")=1),"",IF(Q38&lt;&gt;"Calculável","Por apurar",J38-L38))</f>
        <v/>
      </c>
      <c r="N38" s="16" t="str">
        <f>IF(NOT(COUNTIFS(Intervencoes!$A$7:$A$26,A38,Intervencoes!$B$7:$B$26,"&lt;&gt;")=1),"",IF(Q38&lt;&gt;"Calculável","Por apurar",ROUND(M38*Instrucoes!$B$7,2)))</f>
        <v/>
      </c>
      <c r="O38" s="16" t="str">
        <f>IF(NOT(COUNTIFS(Intervencoes!$A$7:$A$26,A38,Intervencoes!$B$7:$B$26,"&lt;&gt;")=1),"",IF(Q38&lt;&gt;"Calculável","Por apurar",H38-I38-K38-N38))</f>
        <v/>
      </c>
      <c r="P38" s="16" t="str">
        <f>IF(NOT(COUNTIFS(Intervencoes!$A$7:$A$26,A38,Intervencoes!$B$7:$B$26,"&lt;&gt;")=1),"",IF(Q38&lt;&gt;"Calculável","Por apurar",IF(COUNT(E38:F38)&lt;2,"Por apurar",O38-SUM(E38:F38))))</f>
        <v/>
      </c>
      <c r="Q38" s="35" t="str">
        <f>IF(AND(NOT(COUNTIFS(Intervencoes!$A$7:$A$106,A38,Intervencoes!$B$7:$B$106,"&lt;&gt;")=1),COUNTA(B38:G38)=0),"",IF(NOT(COUNTIFS(Intervencoes!$A$7:$A$106,A38,Intervencoes!$B$7:$B$106,"&lt;&gt;")=1),"Rever intervenção sem designação",IF(NOT(ISNUMBER(J38)),"Falta completar orçamento",IF(OR(B38="",C38="",B38="Por apurar",C38="Por apurar",D38&lt;&gt;"Confirmo"),"Falta confirmar seguros e apoios",IF(OR(COUNTIF(Fontes!$M$7:$M$106,"&lt;&gt;OK")-COUNTBLANK(Fontes!$M$7:$M$106)&gt;0,COUNTIF(Coberturas!$I$7:$I$306,"&lt;&gt;OK")-COUNTBLANK(Coberturas!$I$7:$I$306)&gt;0),"Rever fontes ou coberturas pendentes",IF(AND(OR(B38="Sim",C38="Sim"),COUNTIF(Coberturas!$D$7:$D$306,A38)=0),"Falta associar fonte aos custos",IF(AND(B38="Não",C38="Não",SUMIF(Coberturas!$D$7:$D$306,A38,Coberturas!$E$7:$E$306)&gt;0),"Rever declaração de inexistência","Calculável")))))))</f>
        <v/>
      </c>
    </row>
    <row r="39" spans="1:17" ht="34.950000000000003" customHeight="1">
      <c r="A39" s="8" t="s">
        <v>764</v>
      </c>
      <c r="B39" s="7"/>
      <c r="C39" s="7"/>
      <c r="D39" s="7"/>
      <c r="E39" s="12"/>
      <c r="F39" s="12"/>
      <c r="G39" s="7"/>
      <c r="H39" s="16" t="str">
        <f>IF(NOT(COUNTIFS(Intervencoes!$A$7:$A$26,A39,Intervencoes!$B$7:$B$26,"&lt;&gt;")=1),"",IF(OR(COUNTIF(Orcamento!$B$7:$B$106,A39)=0,COUNTIFS(Orcamento!$B$7:$B$106,A39,Orcamento!$T$7:$T$106,"&lt;&gt;OK")&gt;0),"Por apurar",SUMIF(Orcamento!$B$7:$B$106,A39,Orcamento!$K$7:$K$106)))</f>
        <v/>
      </c>
      <c r="I39" s="16" t="str">
        <f>IF(NOT(COUNTIFS(Intervencoes!$A$7:$A$26,A39,Intervencoes!$B$7:$B$26,"&lt;&gt;")=1),"",IF(OR(COUNTIF(Orcamento!$B$7:$B$106,A39)=0,COUNTIFS(Orcamento!$B$7:$B$106,A39,Orcamento!$T$7:$T$106,"&lt;&gt;OK")&gt;0),"Por apurar",SUMIF(Orcamento!$B$7:$B$106,A39,Orcamento!$L$7:$L$106)))</f>
        <v/>
      </c>
      <c r="J39" s="16" t="str">
        <f>IF(NOT(COUNTIFS(Intervencoes!$A$7:$A$26,A39,Intervencoes!$B$7:$B$26,"&lt;&gt;")=1),"",IF(OR(COUNTIF(Orcamento!$B$7:$B$106,A39)=0,COUNTIFS(Orcamento!$B$7:$B$106,A39,Orcamento!$T$7:$T$106,"&lt;&gt;OK")&gt;0),"Por apurar",SUMIF(Orcamento!$B$7:$B$106,A39,Orcamento!$S$7:$S$106)))</f>
        <v/>
      </c>
      <c r="K39" s="37" t="str">
        <f>IF(NOT(COUNTIFS(Intervencoes!$A$7:$A$106,A39,Intervencoes!$B$7:$B$106,"&lt;&gt;")=1),"",IF(Q39&lt;&gt;"Calculável","Por apurar",SUMIF(Coberturas!$D$7:$D$306,A39,Coberturas!$E$7:$E$306)))</f>
        <v/>
      </c>
      <c r="L39" s="37" t="str">
        <f>IF(NOT(COUNTIFS(Intervencoes!$A$7:$A$106,A39,Intervencoes!$B$7:$B$106,"&lt;&gt;")=1),"",IF(Q39&lt;&gt;"Calculável","Por apurar",SUMIF(Coberturas!$D$7:$D$306,A39,Coberturas!$F$7:$F$306)))</f>
        <v/>
      </c>
      <c r="M39" s="16" t="str">
        <f>IF(NOT(COUNTIFS(Intervencoes!$A$7:$A$26,A39,Intervencoes!$B$7:$B$26,"&lt;&gt;")=1),"",IF(Q39&lt;&gt;"Calculável","Por apurar",J39-L39))</f>
        <v/>
      </c>
      <c r="N39" s="16" t="str">
        <f>IF(NOT(COUNTIFS(Intervencoes!$A$7:$A$26,A39,Intervencoes!$B$7:$B$26,"&lt;&gt;")=1),"",IF(Q39&lt;&gt;"Calculável","Por apurar",ROUND(M39*Instrucoes!$B$7,2)))</f>
        <v/>
      </c>
      <c r="O39" s="16" t="str">
        <f>IF(NOT(COUNTIFS(Intervencoes!$A$7:$A$26,A39,Intervencoes!$B$7:$B$26,"&lt;&gt;")=1),"",IF(Q39&lt;&gt;"Calculável","Por apurar",H39-I39-K39-N39))</f>
        <v/>
      </c>
      <c r="P39" s="16" t="str">
        <f>IF(NOT(COUNTIFS(Intervencoes!$A$7:$A$26,A39,Intervencoes!$B$7:$B$26,"&lt;&gt;")=1),"",IF(Q39&lt;&gt;"Calculável","Por apurar",IF(COUNT(E39:F39)&lt;2,"Por apurar",O39-SUM(E39:F39))))</f>
        <v/>
      </c>
      <c r="Q39" s="35" t="str">
        <f>IF(AND(NOT(COUNTIFS(Intervencoes!$A$7:$A$106,A39,Intervencoes!$B$7:$B$106,"&lt;&gt;")=1),COUNTA(B39:G39)=0),"",IF(NOT(COUNTIFS(Intervencoes!$A$7:$A$106,A39,Intervencoes!$B$7:$B$106,"&lt;&gt;")=1),"Rever intervenção sem designação",IF(NOT(ISNUMBER(J39)),"Falta completar orçamento",IF(OR(B39="",C39="",B39="Por apurar",C39="Por apurar",D39&lt;&gt;"Confirmo"),"Falta confirmar seguros e apoios",IF(OR(COUNTIF(Fontes!$M$7:$M$106,"&lt;&gt;OK")-COUNTBLANK(Fontes!$M$7:$M$106)&gt;0,COUNTIF(Coberturas!$I$7:$I$306,"&lt;&gt;OK")-COUNTBLANK(Coberturas!$I$7:$I$306)&gt;0),"Rever fontes ou coberturas pendentes",IF(AND(OR(B39="Sim",C39="Sim"),COUNTIF(Coberturas!$D$7:$D$306,A39)=0),"Falta associar fonte aos custos",IF(AND(B39="Não",C39="Não",SUMIF(Coberturas!$D$7:$D$306,A39,Coberturas!$E$7:$E$306)&gt;0),"Rever declaração de inexistência","Calculável")))))))</f>
        <v/>
      </c>
    </row>
    <row r="40" spans="1:17" ht="34.950000000000003" customHeight="1">
      <c r="A40" s="8" t="s">
        <v>765</v>
      </c>
      <c r="B40" s="7"/>
      <c r="C40" s="7"/>
      <c r="D40" s="7"/>
      <c r="E40" s="12"/>
      <c r="F40" s="12"/>
      <c r="G40" s="7"/>
      <c r="H40" s="16" t="str">
        <f>IF(NOT(COUNTIFS(Intervencoes!$A$7:$A$26,A40,Intervencoes!$B$7:$B$26,"&lt;&gt;")=1),"",IF(OR(COUNTIF(Orcamento!$B$7:$B$106,A40)=0,COUNTIFS(Orcamento!$B$7:$B$106,A40,Orcamento!$T$7:$T$106,"&lt;&gt;OK")&gt;0),"Por apurar",SUMIF(Orcamento!$B$7:$B$106,A40,Orcamento!$K$7:$K$106)))</f>
        <v/>
      </c>
      <c r="I40" s="16" t="str">
        <f>IF(NOT(COUNTIFS(Intervencoes!$A$7:$A$26,A40,Intervencoes!$B$7:$B$26,"&lt;&gt;")=1),"",IF(OR(COUNTIF(Orcamento!$B$7:$B$106,A40)=0,COUNTIFS(Orcamento!$B$7:$B$106,A40,Orcamento!$T$7:$T$106,"&lt;&gt;OK")&gt;0),"Por apurar",SUMIF(Orcamento!$B$7:$B$106,A40,Orcamento!$L$7:$L$106)))</f>
        <v/>
      </c>
      <c r="J40" s="16" t="str">
        <f>IF(NOT(COUNTIFS(Intervencoes!$A$7:$A$26,A40,Intervencoes!$B$7:$B$26,"&lt;&gt;")=1),"",IF(OR(COUNTIF(Orcamento!$B$7:$B$106,A40)=0,COUNTIFS(Orcamento!$B$7:$B$106,A40,Orcamento!$T$7:$T$106,"&lt;&gt;OK")&gt;0),"Por apurar",SUMIF(Orcamento!$B$7:$B$106,A40,Orcamento!$S$7:$S$106)))</f>
        <v/>
      </c>
      <c r="K40" s="37" t="str">
        <f>IF(NOT(COUNTIFS(Intervencoes!$A$7:$A$106,A40,Intervencoes!$B$7:$B$106,"&lt;&gt;")=1),"",IF(Q40&lt;&gt;"Calculável","Por apurar",SUMIF(Coberturas!$D$7:$D$306,A40,Coberturas!$E$7:$E$306)))</f>
        <v/>
      </c>
      <c r="L40" s="37" t="str">
        <f>IF(NOT(COUNTIFS(Intervencoes!$A$7:$A$106,A40,Intervencoes!$B$7:$B$106,"&lt;&gt;")=1),"",IF(Q40&lt;&gt;"Calculável","Por apurar",SUMIF(Coberturas!$D$7:$D$306,A40,Coberturas!$F$7:$F$306)))</f>
        <v/>
      </c>
      <c r="M40" s="16" t="str">
        <f>IF(NOT(COUNTIFS(Intervencoes!$A$7:$A$26,A40,Intervencoes!$B$7:$B$26,"&lt;&gt;")=1),"",IF(Q40&lt;&gt;"Calculável","Por apurar",J40-L40))</f>
        <v/>
      </c>
      <c r="N40" s="16" t="str">
        <f>IF(NOT(COUNTIFS(Intervencoes!$A$7:$A$26,A40,Intervencoes!$B$7:$B$26,"&lt;&gt;")=1),"",IF(Q40&lt;&gt;"Calculável","Por apurar",ROUND(M40*Instrucoes!$B$7,2)))</f>
        <v/>
      </c>
      <c r="O40" s="16" t="str">
        <f>IF(NOT(COUNTIFS(Intervencoes!$A$7:$A$26,A40,Intervencoes!$B$7:$B$26,"&lt;&gt;")=1),"",IF(Q40&lt;&gt;"Calculável","Por apurar",H40-I40-K40-N40))</f>
        <v/>
      </c>
      <c r="P40" s="16" t="str">
        <f>IF(NOT(COUNTIFS(Intervencoes!$A$7:$A$26,A40,Intervencoes!$B$7:$B$26,"&lt;&gt;")=1),"",IF(Q40&lt;&gt;"Calculável","Por apurar",IF(COUNT(E40:F40)&lt;2,"Por apurar",O40-SUM(E40:F40))))</f>
        <v/>
      </c>
      <c r="Q40" s="35" t="str">
        <f>IF(AND(NOT(COUNTIFS(Intervencoes!$A$7:$A$106,A40,Intervencoes!$B$7:$B$106,"&lt;&gt;")=1),COUNTA(B40:G40)=0),"",IF(NOT(COUNTIFS(Intervencoes!$A$7:$A$106,A40,Intervencoes!$B$7:$B$106,"&lt;&gt;")=1),"Rever intervenção sem designação",IF(NOT(ISNUMBER(J40)),"Falta completar orçamento",IF(OR(B40="",C40="",B40="Por apurar",C40="Por apurar",D40&lt;&gt;"Confirmo"),"Falta confirmar seguros e apoios",IF(OR(COUNTIF(Fontes!$M$7:$M$106,"&lt;&gt;OK")-COUNTBLANK(Fontes!$M$7:$M$106)&gt;0,COUNTIF(Coberturas!$I$7:$I$306,"&lt;&gt;OK")-COUNTBLANK(Coberturas!$I$7:$I$306)&gt;0),"Rever fontes ou coberturas pendentes",IF(AND(OR(B40="Sim",C40="Sim"),COUNTIF(Coberturas!$D$7:$D$306,A40)=0),"Falta associar fonte aos custos",IF(AND(B40="Não",C40="Não",SUMIF(Coberturas!$D$7:$D$306,A40,Coberturas!$E$7:$E$306)&gt;0),"Rever declaração de inexistência","Calculável")))))))</f>
        <v/>
      </c>
    </row>
    <row r="41" spans="1:17" ht="34.950000000000003" customHeight="1">
      <c r="A41" s="8" t="s">
        <v>766</v>
      </c>
      <c r="B41" s="7"/>
      <c r="C41" s="7"/>
      <c r="D41" s="7"/>
      <c r="E41" s="12"/>
      <c r="F41" s="12"/>
      <c r="G41" s="7"/>
      <c r="H41" s="16" t="str">
        <f>IF(NOT(COUNTIFS(Intervencoes!$A$7:$A$26,A41,Intervencoes!$B$7:$B$26,"&lt;&gt;")=1),"",IF(OR(COUNTIF(Orcamento!$B$7:$B$106,A41)=0,COUNTIFS(Orcamento!$B$7:$B$106,A41,Orcamento!$T$7:$T$106,"&lt;&gt;OK")&gt;0),"Por apurar",SUMIF(Orcamento!$B$7:$B$106,A41,Orcamento!$K$7:$K$106)))</f>
        <v/>
      </c>
      <c r="I41" s="16" t="str">
        <f>IF(NOT(COUNTIFS(Intervencoes!$A$7:$A$26,A41,Intervencoes!$B$7:$B$26,"&lt;&gt;")=1),"",IF(OR(COUNTIF(Orcamento!$B$7:$B$106,A41)=0,COUNTIFS(Orcamento!$B$7:$B$106,A41,Orcamento!$T$7:$T$106,"&lt;&gt;OK")&gt;0),"Por apurar",SUMIF(Orcamento!$B$7:$B$106,A41,Orcamento!$L$7:$L$106)))</f>
        <v/>
      </c>
      <c r="J41" s="16" t="str">
        <f>IF(NOT(COUNTIFS(Intervencoes!$A$7:$A$26,A41,Intervencoes!$B$7:$B$26,"&lt;&gt;")=1),"",IF(OR(COUNTIF(Orcamento!$B$7:$B$106,A41)=0,COUNTIFS(Orcamento!$B$7:$B$106,A41,Orcamento!$T$7:$T$106,"&lt;&gt;OK")&gt;0),"Por apurar",SUMIF(Orcamento!$B$7:$B$106,A41,Orcamento!$S$7:$S$106)))</f>
        <v/>
      </c>
      <c r="K41" s="37" t="str">
        <f>IF(NOT(COUNTIFS(Intervencoes!$A$7:$A$106,A41,Intervencoes!$B$7:$B$106,"&lt;&gt;")=1),"",IF(Q41&lt;&gt;"Calculável","Por apurar",SUMIF(Coberturas!$D$7:$D$306,A41,Coberturas!$E$7:$E$306)))</f>
        <v/>
      </c>
      <c r="L41" s="37" t="str">
        <f>IF(NOT(COUNTIFS(Intervencoes!$A$7:$A$106,A41,Intervencoes!$B$7:$B$106,"&lt;&gt;")=1),"",IF(Q41&lt;&gt;"Calculável","Por apurar",SUMIF(Coberturas!$D$7:$D$306,A41,Coberturas!$F$7:$F$306)))</f>
        <v/>
      </c>
      <c r="M41" s="16" t="str">
        <f>IF(NOT(COUNTIFS(Intervencoes!$A$7:$A$26,A41,Intervencoes!$B$7:$B$26,"&lt;&gt;")=1),"",IF(Q41&lt;&gt;"Calculável","Por apurar",J41-L41))</f>
        <v/>
      </c>
      <c r="N41" s="16" t="str">
        <f>IF(NOT(COUNTIFS(Intervencoes!$A$7:$A$26,A41,Intervencoes!$B$7:$B$26,"&lt;&gt;")=1),"",IF(Q41&lt;&gt;"Calculável","Por apurar",ROUND(M41*Instrucoes!$B$7,2)))</f>
        <v/>
      </c>
      <c r="O41" s="16" t="str">
        <f>IF(NOT(COUNTIFS(Intervencoes!$A$7:$A$26,A41,Intervencoes!$B$7:$B$26,"&lt;&gt;")=1),"",IF(Q41&lt;&gt;"Calculável","Por apurar",H41-I41-K41-N41))</f>
        <v/>
      </c>
      <c r="P41" s="16" t="str">
        <f>IF(NOT(COUNTIFS(Intervencoes!$A$7:$A$26,A41,Intervencoes!$B$7:$B$26,"&lt;&gt;")=1),"",IF(Q41&lt;&gt;"Calculável","Por apurar",IF(COUNT(E41:F41)&lt;2,"Por apurar",O41-SUM(E41:F41))))</f>
        <v/>
      </c>
      <c r="Q41" s="35" t="str">
        <f>IF(AND(NOT(COUNTIFS(Intervencoes!$A$7:$A$106,A41,Intervencoes!$B$7:$B$106,"&lt;&gt;")=1),COUNTA(B41:G41)=0),"",IF(NOT(COUNTIFS(Intervencoes!$A$7:$A$106,A41,Intervencoes!$B$7:$B$106,"&lt;&gt;")=1),"Rever intervenção sem designação",IF(NOT(ISNUMBER(J41)),"Falta completar orçamento",IF(OR(B41="",C41="",B41="Por apurar",C41="Por apurar",D41&lt;&gt;"Confirmo"),"Falta confirmar seguros e apoios",IF(OR(COUNTIF(Fontes!$M$7:$M$106,"&lt;&gt;OK")-COUNTBLANK(Fontes!$M$7:$M$106)&gt;0,COUNTIF(Coberturas!$I$7:$I$306,"&lt;&gt;OK")-COUNTBLANK(Coberturas!$I$7:$I$306)&gt;0),"Rever fontes ou coberturas pendentes",IF(AND(OR(B41="Sim",C41="Sim"),COUNTIF(Coberturas!$D$7:$D$306,A41)=0),"Falta associar fonte aos custos",IF(AND(B41="Não",C41="Não",SUMIF(Coberturas!$D$7:$D$306,A41,Coberturas!$E$7:$E$306)&gt;0),"Rever declaração de inexistência","Calculável")))))))</f>
        <v/>
      </c>
    </row>
    <row r="42" spans="1:17" ht="34.950000000000003" customHeight="1">
      <c r="A42" s="8" t="s">
        <v>767</v>
      </c>
      <c r="B42" s="7"/>
      <c r="C42" s="7"/>
      <c r="D42" s="7"/>
      <c r="E42" s="12"/>
      <c r="F42" s="12"/>
      <c r="G42" s="7"/>
      <c r="H42" s="16" t="str">
        <f>IF(NOT(COUNTIFS(Intervencoes!$A$7:$A$26,A42,Intervencoes!$B$7:$B$26,"&lt;&gt;")=1),"",IF(OR(COUNTIF(Orcamento!$B$7:$B$106,A42)=0,COUNTIFS(Orcamento!$B$7:$B$106,A42,Orcamento!$T$7:$T$106,"&lt;&gt;OK")&gt;0),"Por apurar",SUMIF(Orcamento!$B$7:$B$106,A42,Orcamento!$K$7:$K$106)))</f>
        <v/>
      </c>
      <c r="I42" s="16" t="str">
        <f>IF(NOT(COUNTIFS(Intervencoes!$A$7:$A$26,A42,Intervencoes!$B$7:$B$26,"&lt;&gt;")=1),"",IF(OR(COUNTIF(Orcamento!$B$7:$B$106,A42)=0,COUNTIFS(Orcamento!$B$7:$B$106,A42,Orcamento!$T$7:$T$106,"&lt;&gt;OK")&gt;0),"Por apurar",SUMIF(Orcamento!$B$7:$B$106,A42,Orcamento!$L$7:$L$106)))</f>
        <v/>
      </c>
      <c r="J42" s="16" t="str">
        <f>IF(NOT(COUNTIFS(Intervencoes!$A$7:$A$26,A42,Intervencoes!$B$7:$B$26,"&lt;&gt;")=1),"",IF(OR(COUNTIF(Orcamento!$B$7:$B$106,A42)=0,COUNTIFS(Orcamento!$B$7:$B$106,A42,Orcamento!$T$7:$T$106,"&lt;&gt;OK")&gt;0),"Por apurar",SUMIF(Orcamento!$B$7:$B$106,A42,Orcamento!$S$7:$S$106)))</f>
        <v/>
      </c>
      <c r="K42" s="37" t="str">
        <f>IF(NOT(COUNTIFS(Intervencoes!$A$7:$A$106,A42,Intervencoes!$B$7:$B$106,"&lt;&gt;")=1),"",IF(Q42&lt;&gt;"Calculável","Por apurar",SUMIF(Coberturas!$D$7:$D$306,A42,Coberturas!$E$7:$E$306)))</f>
        <v/>
      </c>
      <c r="L42" s="37" t="str">
        <f>IF(NOT(COUNTIFS(Intervencoes!$A$7:$A$106,A42,Intervencoes!$B$7:$B$106,"&lt;&gt;")=1),"",IF(Q42&lt;&gt;"Calculável","Por apurar",SUMIF(Coberturas!$D$7:$D$306,A42,Coberturas!$F$7:$F$306)))</f>
        <v/>
      </c>
      <c r="M42" s="16" t="str">
        <f>IF(NOT(COUNTIFS(Intervencoes!$A$7:$A$26,A42,Intervencoes!$B$7:$B$26,"&lt;&gt;")=1),"",IF(Q42&lt;&gt;"Calculável","Por apurar",J42-L42))</f>
        <v/>
      </c>
      <c r="N42" s="16" t="str">
        <f>IF(NOT(COUNTIFS(Intervencoes!$A$7:$A$26,A42,Intervencoes!$B$7:$B$26,"&lt;&gt;")=1),"",IF(Q42&lt;&gt;"Calculável","Por apurar",ROUND(M42*Instrucoes!$B$7,2)))</f>
        <v/>
      </c>
      <c r="O42" s="16" t="str">
        <f>IF(NOT(COUNTIFS(Intervencoes!$A$7:$A$26,A42,Intervencoes!$B$7:$B$26,"&lt;&gt;")=1),"",IF(Q42&lt;&gt;"Calculável","Por apurar",H42-I42-K42-N42))</f>
        <v/>
      </c>
      <c r="P42" s="16" t="str">
        <f>IF(NOT(COUNTIFS(Intervencoes!$A$7:$A$26,A42,Intervencoes!$B$7:$B$26,"&lt;&gt;")=1),"",IF(Q42&lt;&gt;"Calculável","Por apurar",IF(COUNT(E42:F42)&lt;2,"Por apurar",O42-SUM(E42:F42))))</f>
        <v/>
      </c>
      <c r="Q42" s="35" t="str">
        <f>IF(AND(NOT(COUNTIFS(Intervencoes!$A$7:$A$106,A42,Intervencoes!$B$7:$B$106,"&lt;&gt;")=1),COUNTA(B42:G42)=0),"",IF(NOT(COUNTIFS(Intervencoes!$A$7:$A$106,A42,Intervencoes!$B$7:$B$106,"&lt;&gt;")=1),"Rever intervenção sem designação",IF(NOT(ISNUMBER(J42)),"Falta completar orçamento",IF(OR(B42="",C42="",B42="Por apurar",C42="Por apurar",D42&lt;&gt;"Confirmo"),"Falta confirmar seguros e apoios",IF(OR(COUNTIF(Fontes!$M$7:$M$106,"&lt;&gt;OK")-COUNTBLANK(Fontes!$M$7:$M$106)&gt;0,COUNTIF(Coberturas!$I$7:$I$306,"&lt;&gt;OK")-COUNTBLANK(Coberturas!$I$7:$I$306)&gt;0),"Rever fontes ou coberturas pendentes",IF(AND(OR(B42="Sim",C42="Sim"),COUNTIF(Coberturas!$D$7:$D$306,A42)=0),"Falta associar fonte aos custos",IF(AND(B42="Não",C42="Não",SUMIF(Coberturas!$D$7:$D$306,A42,Coberturas!$E$7:$E$306)&gt;0),"Rever declaração de inexistência","Calculável")))))))</f>
        <v/>
      </c>
    </row>
    <row r="43" spans="1:17" ht="34.950000000000003" customHeight="1">
      <c r="A43" s="8" t="s">
        <v>768</v>
      </c>
      <c r="B43" s="7"/>
      <c r="C43" s="7"/>
      <c r="D43" s="7"/>
      <c r="E43" s="12"/>
      <c r="F43" s="12"/>
      <c r="G43" s="7"/>
      <c r="H43" s="16" t="str">
        <f>IF(NOT(COUNTIFS(Intervencoes!$A$7:$A$26,A43,Intervencoes!$B$7:$B$26,"&lt;&gt;")=1),"",IF(OR(COUNTIF(Orcamento!$B$7:$B$106,A43)=0,COUNTIFS(Orcamento!$B$7:$B$106,A43,Orcamento!$T$7:$T$106,"&lt;&gt;OK")&gt;0),"Por apurar",SUMIF(Orcamento!$B$7:$B$106,A43,Orcamento!$K$7:$K$106)))</f>
        <v/>
      </c>
      <c r="I43" s="16" t="str">
        <f>IF(NOT(COUNTIFS(Intervencoes!$A$7:$A$26,A43,Intervencoes!$B$7:$B$26,"&lt;&gt;")=1),"",IF(OR(COUNTIF(Orcamento!$B$7:$B$106,A43)=0,COUNTIFS(Orcamento!$B$7:$B$106,A43,Orcamento!$T$7:$T$106,"&lt;&gt;OK")&gt;0),"Por apurar",SUMIF(Orcamento!$B$7:$B$106,A43,Orcamento!$L$7:$L$106)))</f>
        <v/>
      </c>
      <c r="J43" s="16" t="str">
        <f>IF(NOT(COUNTIFS(Intervencoes!$A$7:$A$26,A43,Intervencoes!$B$7:$B$26,"&lt;&gt;")=1),"",IF(OR(COUNTIF(Orcamento!$B$7:$B$106,A43)=0,COUNTIFS(Orcamento!$B$7:$B$106,A43,Orcamento!$T$7:$T$106,"&lt;&gt;OK")&gt;0),"Por apurar",SUMIF(Orcamento!$B$7:$B$106,A43,Orcamento!$S$7:$S$106)))</f>
        <v/>
      </c>
      <c r="K43" s="37" t="str">
        <f>IF(NOT(COUNTIFS(Intervencoes!$A$7:$A$106,A43,Intervencoes!$B$7:$B$106,"&lt;&gt;")=1),"",IF(Q43&lt;&gt;"Calculável","Por apurar",SUMIF(Coberturas!$D$7:$D$306,A43,Coberturas!$E$7:$E$306)))</f>
        <v/>
      </c>
      <c r="L43" s="37" t="str">
        <f>IF(NOT(COUNTIFS(Intervencoes!$A$7:$A$106,A43,Intervencoes!$B$7:$B$106,"&lt;&gt;")=1),"",IF(Q43&lt;&gt;"Calculável","Por apurar",SUMIF(Coberturas!$D$7:$D$306,A43,Coberturas!$F$7:$F$306)))</f>
        <v/>
      </c>
      <c r="M43" s="16" t="str">
        <f>IF(NOT(COUNTIFS(Intervencoes!$A$7:$A$26,A43,Intervencoes!$B$7:$B$26,"&lt;&gt;")=1),"",IF(Q43&lt;&gt;"Calculável","Por apurar",J43-L43))</f>
        <v/>
      </c>
      <c r="N43" s="16" t="str">
        <f>IF(NOT(COUNTIFS(Intervencoes!$A$7:$A$26,A43,Intervencoes!$B$7:$B$26,"&lt;&gt;")=1),"",IF(Q43&lt;&gt;"Calculável","Por apurar",ROUND(M43*Instrucoes!$B$7,2)))</f>
        <v/>
      </c>
      <c r="O43" s="16" t="str">
        <f>IF(NOT(COUNTIFS(Intervencoes!$A$7:$A$26,A43,Intervencoes!$B$7:$B$26,"&lt;&gt;")=1),"",IF(Q43&lt;&gt;"Calculável","Por apurar",H43-I43-K43-N43))</f>
        <v/>
      </c>
      <c r="P43" s="16" t="str">
        <f>IF(NOT(COUNTIFS(Intervencoes!$A$7:$A$26,A43,Intervencoes!$B$7:$B$26,"&lt;&gt;")=1),"",IF(Q43&lt;&gt;"Calculável","Por apurar",IF(COUNT(E43:F43)&lt;2,"Por apurar",O43-SUM(E43:F43))))</f>
        <v/>
      </c>
      <c r="Q43" s="35" t="str">
        <f>IF(AND(NOT(COUNTIFS(Intervencoes!$A$7:$A$106,A43,Intervencoes!$B$7:$B$106,"&lt;&gt;")=1),COUNTA(B43:G43)=0),"",IF(NOT(COUNTIFS(Intervencoes!$A$7:$A$106,A43,Intervencoes!$B$7:$B$106,"&lt;&gt;")=1),"Rever intervenção sem designação",IF(NOT(ISNUMBER(J43)),"Falta completar orçamento",IF(OR(B43="",C43="",B43="Por apurar",C43="Por apurar",D43&lt;&gt;"Confirmo"),"Falta confirmar seguros e apoios",IF(OR(COUNTIF(Fontes!$M$7:$M$106,"&lt;&gt;OK")-COUNTBLANK(Fontes!$M$7:$M$106)&gt;0,COUNTIF(Coberturas!$I$7:$I$306,"&lt;&gt;OK")-COUNTBLANK(Coberturas!$I$7:$I$306)&gt;0),"Rever fontes ou coberturas pendentes",IF(AND(OR(B43="Sim",C43="Sim"),COUNTIF(Coberturas!$D$7:$D$306,A43)=0),"Falta associar fonte aos custos",IF(AND(B43="Não",C43="Não",SUMIF(Coberturas!$D$7:$D$306,A43,Coberturas!$E$7:$E$306)&gt;0),"Rever declaração de inexistência","Calculável")))))))</f>
        <v/>
      </c>
    </row>
    <row r="44" spans="1:17" ht="34.950000000000003" customHeight="1">
      <c r="A44" s="8" t="s">
        <v>769</v>
      </c>
      <c r="B44" s="7"/>
      <c r="C44" s="7"/>
      <c r="D44" s="7"/>
      <c r="E44" s="12"/>
      <c r="F44" s="12"/>
      <c r="G44" s="7"/>
      <c r="H44" s="16" t="str">
        <f>IF(NOT(COUNTIFS(Intervencoes!$A$7:$A$26,A44,Intervencoes!$B$7:$B$26,"&lt;&gt;")=1),"",IF(OR(COUNTIF(Orcamento!$B$7:$B$106,A44)=0,COUNTIFS(Orcamento!$B$7:$B$106,A44,Orcamento!$T$7:$T$106,"&lt;&gt;OK")&gt;0),"Por apurar",SUMIF(Orcamento!$B$7:$B$106,A44,Orcamento!$K$7:$K$106)))</f>
        <v/>
      </c>
      <c r="I44" s="16" t="str">
        <f>IF(NOT(COUNTIFS(Intervencoes!$A$7:$A$26,A44,Intervencoes!$B$7:$B$26,"&lt;&gt;")=1),"",IF(OR(COUNTIF(Orcamento!$B$7:$B$106,A44)=0,COUNTIFS(Orcamento!$B$7:$B$106,A44,Orcamento!$T$7:$T$106,"&lt;&gt;OK")&gt;0),"Por apurar",SUMIF(Orcamento!$B$7:$B$106,A44,Orcamento!$L$7:$L$106)))</f>
        <v/>
      </c>
      <c r="J44" s="16" t="str">
        <f>IF(NOT(COUNTIFS(Intervencoes!$A$7:$A$26,A44,Intervencoes!$B$7:$B$26,"&lt;&gt;")=1),"",IF(OR(COUNTIF(Orcamento!$B$7:$B$106,A44)=0,COUNTIFS(Orcamento!$B$7:$B$106,A44,Orcamento!$T$7:$T$106,"&lt;&gt;OK")&gt;0),"Por apurar",SUMIF(Orcamento!$B$7:$B$106,A44,Orcamento!$S$7:$S$106)))</f>
        <v/>
      </c>
      <c r="K44" s="37" t="str">
        <f>IF(NOT(COUNTIFS(Intervencoes!$A$7:$A$106,A44,Intervencoes!$B$7:$B$106,"&lt;&gt;")=1),"",IF(Q44&lt;&gt;"Calculável","Por apurar",SUMIF(Coberturas!$D$7:$D$306,A44,Coberturas!$E$7:$E$306)))</f>
        <v/>
      </c>
      <c r="L44" s="37" t="str">
        <f>IF(NOT(COUNTIFS(Intervencoes!$A$7:$A$106,A44,Intervencoes!$B$7:$B$106,"&lt;&gt;")=1),"",IF(Q44&lt;&gt;"Calculável","Por apurar",SUMIF(Coberturas!$D$7:$D$306,A44,Coberturas!$F$7:$F$306)))</f>
        <v/>
      </c>
      <c r="M44" s="16" t="str">
        <f>IF(NOT(COUNTIFS(Intervencoes!$A$7:$A$26,A44,Intervencoes!$B$7:$B$26,"&lt;&gt;")=1),"",IF(Q44&lt;&gt;"Calculável","Por apurar",J44-L44))</f>
        <v/>
      </c>
      <c r="N44" s="16" t="str">
        <f>IF(NOT(COUNTIFS(Intervencoes!$A$7:$A$26,A44,Intervencoes!$B$7:$B$26,"&lt;&gt;")=1),"",IF(Q44&lt;&gt;"Calculável","Por apurar",ROUND(M44*Instrucoes!$B$7,2)))</f>
        <v/>
      </c>
      <c r="O44" s="16" t="str">
        <f>IF(NOT(COUNTIFS(Intervencoes!$A$7:$A$26,A44,Intervencoes!$B$7:$B$26,"&lt;&gt;")=1),"",IF(Q44&lt;&gt;"Calculável","Por apurar",H44-I44-K44-N44))</f>
        <v/>
      </c>
      <c r="P44" s="16" t="str">
        <f>IF(NOT(COUNTIFS(Intervencoes!$A$7:$A$26,A44,Intervencoes!$B$7:$B$26,"&lt;&gt;")=1),"",IF(Q44&lt;&gt;"Calculável","Por apurar",IF(COUNT(E44:F44)&lt;2,"Por apurar",O44-SUM(E44:F44))))</f>
        <v/>
      </c>
      <c r="Q44" s="35" t="str">
        <f>IF(AND(NOT(COUNTIFS(Intervencoes!$A$7:$A$106,A44,Intervencoes!$B$7:$B$106,"&lt;&gt;")=1),COUNTA(B44:G44)=0),"",IF(NOT(COUNTIFS(Intervencoes!$A$7:$A$106,A44,Intervencoes!$B$7:$B$106,"&lt;&gt;")=1),"Rever intervenção sem designação",IF(NOT(ISNUMBER(J44)),"Falta completar orçamento",IF(OR(B44="",C44="",B44="Por apurar",C44="Por apurar",D44&lt;&gt;"Confirmo"),"Falta confirmar seguros e apoios",IF(OR(COUNTIF(Fontes!$M$7:$M$106,"&lt;&gt;OK")-COUNTBLANK(Fontes!$M$7:$M$106)&gt;0,COUNTIF(Coberturas!$I$7:$I$306,"&lt;&gt;OK")-COUNTBLANK(Coberturas!$I$7:$I$306)&gt;0),"Rever fontes ou coberturas pendentes",IF(AND(OR(B44="Sim",C44="Sim"),COUNTIF(Coberturas!$D$7:$D$306,A44)=0),"Falta associar fonte aos custos",IF(AND(B44="Não",C44="Não",SUMIF(Coberturas!$D$7:$D$306,A44,Coberturas!$E$7:$E$306)&gt;0),"Rever declaração de inexistência","Calculável")))))))</f>
        <v/>
      </c>
    </row>
    <row r="45" spans="1:17" ht="34.950000000000003" customHeight="1">
      <c r="A45" s="8" t="s">
        <v>770</v>
      </c>
      <c r="B45" s="7"/>
      <c r="C45" s="7"/>
      <c r="D45" s="7"/>
      <c r="E45" s="12"/>
      <c r="F45" s="12"/>
      <c r="G45" s="7"/>
      <c r="H45" s="16" t="str">
        <f>IF(NOT(COUNTIFS(Intervencoes!$A$7:$A$26,A45,Intervencoes!$B$7:$B$26,"&lt;&gt;")=1),"",IF(OR(COUNTIF(Orcamento!$B$7:$B$106,A45)=0,COUNTIFS(Orcamento!$B$7:$B$106,A45,Orcamento!$T$7:$T$106,"&lt;&gt;OK")&gt;0),"Por apurar",SUMIF(Orcamento!$B$7:$B$106,A45,Orcamento!$K$7:$K$106)))</f>
        <v/>
      </c>
      <c r="I45" s="16" t="str">
        <f>IF(NOT(COUNTIFS(Intervencoes!$A$7:$A$26,A45,Intervencoes!$B$7:$B$26,"&lt;&gt;")=1),"",IF(OR(COUNTIF(Orcamento!$B$7:$B$106,A45)=0,COUNTIFS(Orcamento!$B$7:$B$106,A45,Orcamento!$T$7:$T$106,"&lt;&gt;OK")&gt;0),"Por apurar",SUMIF(Orcamento!$B$7:$B$106,A45,Orcamento!$L$7:$L$106)))</f>
        <v/>
      </c>
      <c r="J45" s="16" t="str">
        <f>IF(NOT(COUNTIFS(Intervencoes!$A$7:$A$26,A45,Intervencoes!$B$7:$B$26,"&lt;&gt;")=1),"",IF(OR(COUNTIF(Orcamento!$B$7:$B$106,A45)=0,COUNTIFS(Orcamento!$B$7:$B$106,A45,Orcamento!$T$7:$T$106,"&lt;&gt;OK")&gt;0),"Por apurar",SUMIF(Orcamento!$B$7:$B$106,A45,Orcamento!$S$7:$S$106)))</f>
        <v/>
      </c>
      <c r="K45" s="37" t="str">
        <f>IF(NOT(COUNTIFS(Intervencoes!$A$7:$A$106,A45,Intervencoes!$B$7:$B$106,"&lt;&gt;")=1),"",IF(Q45&lt;&gt;"Calculável","Por apurar",SUMIF(Coberturas!$D$7:$D$306,A45,Coberturas!$E$7:$E$306)))</f>
        <v/>
      </c>
      <c r="L45" s="37" t="str">
        <f>IF(NOT(COUNTIFS(Intervencoes!$A$7:$A$106,A45,Intervencoes!$B$7:$B$106,"&lt;&gt;")=1),"",IF(Q45&lt;&gt;"Calculável","Por apurar",SUMIF(Coberturas!$D$7:$D$306,A45,Coberturas!$F$7:$F$306)))</f>
        <v/>
      </c>
      <c r="M45" s="16" t="str">
        <f>IF(NOT(COUNTIFS(Intervencoes!$A$7:$A$26,A45,Intervencoes!$B$7:$B$26,"&lt;&gt;")=1),"",IF(Q45&lt;&gt;"Calculável","Por apurar",J45-L45))</f>
        <v/>
      </c>
      <c r="N45" s="16" t="str">
        <f>IF(NOT(COUNTIFS(Intervencoes!$A$7:$A$26,A45,Intervencoes!$B$7:$B$26,"&lt;&gt;")=1),"",IF(Q45&lt;&gt;"Calculável","Por apurar",ROUND(M45*Instrucoes!$B$7,2)))</f>
        <v/>
      </c>
      <c r="O45" s="16" t="str">
        <f>IF(NOT(COUNTIFS(Intervencoes!$A$7:$A$26,A45,Intervencoes!$B$7:$B$26,"&lt;&gt;")=1),"",IF(Q45&lt;&gt;"Calculável","Por apurar",H45-I45-K45-N45))</f>
        <v/>
      </c>
      <c r="P45" s="16" t="str">
        <f>IF(NOT(COUNTIFS(Intervencoes!$A$7:$A$26,A45,Intervencoes!$B$7:$B$26,"&lt;&gt;")=1),"",IF(Q45&lt;&gt;"Calculável","Por apurar",IF(COUNT(E45:F45)&lt;2,"Por apurar",O45-SUM(E45:F45))))</f>
        <v/>
      </c>
      <c r="Q45" s="35" t="str">
        <f>IF(AND(NOT(COUNTIFS(Intervencoes!$A$7:$A$106,A45,Intervencoes!$B$7:$B$106,"&lt;&gt;")=1),COUNTA(B45:G45)=0),"",IF(NOT(COUNTIFS(Intervencoes!$A$7:$A$106,A45,Intervencoes!$B$7:$B$106,"&lt;&gt;")=1),"Rever intervenção sem designação",IF(NOT(ISNUMBER(J45)),"Falta completar orçamento",IF(OR(B45="",C45="",B45="Por apurar",C45="Por apurar",D45&lt;&gt;"Confirmo"),"Falta confirmar seguros e apoios",IF(OR(COUNTIF(Fontes!$M$7:$M$106,"&lt;&gt;OK")-COUNTBLANK(Fontes!$M$7:$M$106)&gt;0,COUNTIF(Coberturas!$I$7:$I$306,"&lt;&gt;OK")-COUNTBLANK(Coberturas!$I$7:$I$306)&gt;0),"Rever fontes ou coberturas pendentes",IF(AND(OR(B45="Sim",C45="Sim"),COUNTIF(Coberturas!$D$7:$D$306,A45)=0),"Falta associar fonte aos custos",IF(AND(B45="Não",C45="Não",SUMIF(Coberturas!$D$7:$D$306,A45,Coberturas!$E$7:$E$306)&gt;0),"Rever declaração de inexistência","Calculável")))))))</f>
        <v/>
      </c>
    </row>
    <row r="46" spans="1:17" ht="34.950000000000003" customHeight="1">
      <c r="A46" s="8" t="s">
        <v>771</v>
      </c>
      <c r="B46" s="7"/>
      <c r="C46" s="7"/>
      <c r="D46" s="7"/>
      <c r="E46" s="12"/>
      <c r="F46" s="12"/>
      <c r="G46" s="7"/>
      <c r="H46" s="16" t="str">
        <f>IF(NOT(COUNTIFS(Intervencoes!$A$7:$A$26,A46,Intervencoes!$B$7:$B$26,"&lt;&gt;")=1),"",IF(OR(COUNTIF(Orcamento!$B$7:$B$106,A46)=0,COUNTIFS(Orcamento!$B$7:$B$106,A46,Orcamento!$T$7:$T$106,"&lt;&gt;OK")&gt;0),"Por apurar",SUMIF(Orcamento!$B$7:$B$106,A46,Orcamento!$K$7:$K$106)))</f>
        <v/>
      </c>
      <c r="I46" s="16" t="str">
        <f>IF(NOT(COUNTIFS(Intervencoes!$A$7:$A$26,A46,Intervencoes!$B$7:$B$26,"&lt;&gt;")=1),"",IF(OR(COUNTIF(Orcamento!$B$7:$B$106,A46)=0,COUNTIFS(Orcamento!$B$7:$B$106,A46,Orcamento!$T$7:$T$106,"&lt;&gt;OK")&gt;0),"Por apurar",SUMIF(Orcamento!$B$7:$B$106,A46,Orcamento!$L$7:$L$106)))</f>
        <v/>
      </c>
      <c r="J46" s="16" t="str">
        <f>IF(NOT(COUNTIFS(Intervencoes!$A$7:$A$26,A46,Intervencoes!$B$7:$B$26,"&lt;&gt;")=1),"",IF(OR(COUNTIF(Orcamento!$B$7:$B$106,A46)=0,COUNTIFS(Orcamento!$B$7:$B$106,A46,Orcamento!$T$7:$T$106,"&lt;&gt;OK")&gt;0),"Por apurar",SUMIF(Orcamento!$B$7:$B$106,A46,Orcamento!$S$7:$S$106)))</f>
        <v/>
      </c>
      <c r="K46" s="37" t="str">
        <f>IF(NOT(COUNTIFS(Intervencoes!$A$7:$A$106,A46,Intervencoes!$B$7:$B$106,"&lt;&gt;")=1),"",IF(Q46&lt;&gt;"Calculável","Por apurar",SUMIF(Coberturas!$D$7:$D$306,A46,Coberturas!$E$7:$E$306)))</f>
        <v/>
      </c>
      <c r="L46" s="37" t="str">
        <f>IF(NOT(COUNTIFS(Intervencoes!$A$7:$A$106,A46,Intervencoes!$B$7:$B$106,"&lt;&gt;")=1),"",IF(Q46&lt;&gt;"Calculável","Por apurar",SUMIF(Coberturas!$D$7:$D$306,A46,Coberturas!$F$7:$F$306)))</f>
        <v/>
      </c>
      <c r="M46" s="16" t="str">
        <f>IF(NOT(COUNTIFS(Intervencoes!$A$7:$A$26,A46,Intervencoes!$B$7:$B$26,"&lt;&gt;")=1),"",IF(Q46&lt;&gt;"Calculável","Por apurar",J46-L46))</f>
        <v/>
      </c>
      <c r="N46" s="16" t="str">
        <f>IF(NOT(COUNTIFS(Intervencoes!$A$7:$A$26,A46,Intervencoes!$B$7:$B$26,"&lt;&gt;")=1),"",IF(Q46&lt;&gt;"Calculável","Por apurar",ROUND(M46*Instrucoes!$B$7,2)))</f>
        <v/>
      </c>
      <c r="O46" s="16" t="str">
        <f>IF(NOT(COUNTIFS(Intervencoes!$A$7:$A$26,A46,Intervencoes!$B$7:$B$26,"&lt;&gt;")=1),"",IF(Q46&lt;&gt;"Calculável","Por apurar",H46-I46-K46-N46))</f>
        <v/>
      </c>
      <c r="P46" s="16" t="str">
        <f>IF(NOT(COUNTIFS(Intervencoes!$A$7:$A$26,A46,Intervencoes!$B$7:$B$26,"&lt;&gt;")=1),"",IF(Q46&lt;&gt;"Calculável","Por apurar",IF(COUNT(E46:F46)&lt;2,"Por apurar",O46-SUM(E46:F46))))</f>
        <v/>
      </c>
      <c r="Q46" s="35" t="str">
        <f>IF(AND(NOT(COUNTIFS(Intervencoes!$A$7:$A$106,A46,Intervencoes!$B$7:$B$106,"&lt;&gt;")=1),COUNTA(B46:G46)=0),"",IF(NOT(COUNTIFS(Intervencoes!$A$7:$A$106,A46,Intervencoes!$B$7:$B$106,"&lt;&gt;")=1),"Rever intervenção sem designação",IF(NOT(ISNUMBER(J46)),"Falta completar orçamento",IF(OR(B46="",C46="",B46="Por apurar",C46="Por apurar",D46&lt;&gt;"Confirmo"),"Falta confirmar seguros e apoios",IF(OR(COUNTIF(Fontes!$M$7:$M$106,"&lt;&gt;OK")-COUNTBLANK(Fontes!$M$7:$M$106)&gt;0,COUNTIF(Coberturas!$I$7:$I$306,"&lt;&gt;OK")-COUNTBLANK(Coberturas!$I$7:$I$306)&gt;0),"Rever fontes ou coberturas pendentes",IF(AND(OR(B46="Sim",C46="Sim"),COUNTIF(Coberturas!$D$7:$D$306,A46)=0),"Falta associar fonte aos custos",IF(AND(B46="Não",C46="Não",SUMIF(Coberturas!$D$7:$D$306,A46,Coberturas!$E$7:$E$306)&gt;0),"Rever declaração de inexistência","Calculável")))))))</f>
        <v/>
      </c>
    </row>
    <row r="47" spans="1:17" ht="34.950000000000003" customHeight="1">
      <c r="A47" s="8" t="s">
        <v>772</v>
      </c>
      <c r="B47" s="7"/>
      <c r="C47" s="7"/>
      <c r="D47" s="7"/>
      <c r="E47" s="12"/>
      <c r="F47" s="12"/>
      <c r="G47" s="7"/>
      <c r="H47" s="16" t="str">
        <f>IF(NOT(COUNTIFS(Intervencoes!$A$7:$A$26,A47,Intervencoes!$B$7:$B$26,"&lt;&gt;")=1),"",IF(OR(COUNTIF(Orcamento!$B$7:$B$106,A47)=0,COUNTIFS(Orcamento!$B$7:$B$106,A47,Orcamento!$T$7:$T$106,"&lt;&gt;OK")&gt;0),"Por apurar",SUMIF(Orcamento!$B$7:$B$106,A47,Orcamento!$K$7:$K$106)))</f>
        <v/>
      </c>
      <c r="I47" s="16" t="str">
        <f>IF(NOT(COUNTIFS(Intervencoes!$A$7:$A$26,A47,Intervencoes!$B$7:$B$26,"&lt;&gt;")=1),"",IF(OR(COUNTIF(Orcamento!$B$7:$B$106,A47)=0,COUNTIFS(Orcamento!$B$7:$B$106,A47,Orcamento!$T$7:$T$106,"&lt;&gt;OK")&gt;0),"Por apurar",SUMIF(Orcamento!$B$7:$B$106,A47,Orcamento!$L$7:$L$106)))</f>
        <v/>
      </c>
      <c r="J47" s="16" t="str">
        <f>IF(NOT(COUNTIFS(Intervencoes!$A$7:$A$26,A47,Intervencoes!$B$7:$B$26,"&lt;&gt;")=1),"",IF(OR(COUNTIF(Orcamento!$B$7:$B$106,A47)=0,COUNTIFS(Orcamento!$B$7:$B$106,A47,Orcamento!$T$7:$T$106,"&lt;&gt;OK")&gt;0),"Por apurar",SUMIF(Orcamento!$B$7:$B$106,A47,Orcamento!$S$7:$S$106)))</f>
        <v/>
      </c>
      <c r="K47" s="37" t="str">
        <f>IF(NOT(COUNTIFS(Intervencoes!$A$7:$A$106,A47,Intervencoes!$B$7:$B$106,"&lt;&gt;")=1),"",IF(Q47&lt;&gt;"Calculável","Por apurar",SUMIF(Coberturas!$D$7:$D$306,A47,Coberturas!$E$7:$E$306)))</f>
        <v/>
      </c>
      <c r="L47" s="37" t="str">
        <f>IF(NOT(COUNTIFS(Intervencoes!$A$7:$A$106,A47,Intervencoes!$B$7:$B$106,"&lt;&gt;")=1),"",IF(Q47&lt;&gt;"Calculável","Por apurar",SUMIF(Coberturas!$D$7:$D$306,A47,Coberturas!$F$7:$F$306)))</f>
        <v/>
      </c>
      <c r="M47" s="16" t="str">
        <f>IF(NOT(COUNTIFS(Intervencoes!$A$7:$A$26,A47,Intervencoes!$B$7:$B$26,"&lt;&gt;")=1),"",IF(Q47&lt;&gt;"Calculável","Por apurar",J47-L47))</f>
        <v/>
      </c>
      <c r="N47" s="16" t="str">
        <f>IF(NOT(COUNTIFS(Intervencoes!$A$7:$A$26,A47,Intervencoes!$B$7:$B$26,"&lt;&gt;")=1),"",IF(Q47&lt;&gt;"Calculável","Por apurar",ROUND(M47*Instrucoes!$B$7,2)))</f>
        <v/>
      </c>
      <c r="O47" s="16" t="str">
        <f>IF(NOT(COUNTIFS(Intervencoes!$A$7:$A$26,A47,Intervencoes!$B$7:$B$26,"&lt;&gt;")=1),"",IF(Q47&lt;&gt;"Calculável","Por apurar",H47-I47-K47-N47))</f>
        <v/>
      </c>
      <c r="P47" s="16" t="str">
        <f>IF(NOT(COUNTIFS(Intervencoes!$A$7:$A$26,A47,Intervencoes!$B$7:$B$26,"&lt;&gt;")=1),"",IF(Q47&lt;&gt;"Calculável","Por apurar",IF(COUNT(E47:F47)&lt;2,"Por apurar",O47-SUM(E47:F47))))</f>
        <v/>
      </c>
      <c r="Q47" s="35" t="str">
        <f>IF(AND(NOT(COUNTIFS(Intervencoes!$A$7:$A$106,A47,Intervencoes!$B$7:$B$106,"&lt;&gt;")=1),COUNTA(B47:G47)=0),"",IF(NOT(COUNTIFS(Intervencoes!$A$7:$A$106,A47,Intervencoes!$B$7:$B$106,"&lt;&gt;")=1),"Rever intervenção sem designação",IF(NOT(ISNUMBER(J47)),"Falta completar orçamento",IF(OR(B47="",C47="",B47="Por apurar",C47="Por apurar",D47&lt;&gt;"Confirmo"),"Falta confirmar seguros e apoios",IF(OR(COUNTIF(Fontes!$M$7:$M$106,"&lt;&gt;OK")-COUNTBLANK(Fontes!$M$7:$M$106)&gt;0,COUNTIF(Coberturas!$I$7:$I$306,"&lt;&gt;OK")-COUNTBLANK(Coberturas!$I$7:$I$306)&gt;0),"Rever fontes ou coberturas pendentes",IF(AND(OR(B47="Sim",C47="Sim"),COUNTIF(Coberturas!$D$7:$D$306,A47)=0),"Falta associar fonte aos custos",IF(AND(B47="Não",C47="Não",SUMIF(Coberturas!$D$7:$D$306,A47,Coberturas!$E$7:$E$306)&gt;0),"Rever declaração de inexistência","Calculável")))))))</f>
        <v/>
      </c>
    </row>
    <row r="48" spans="1:17" ht="34.950000000000003" customHeight="1">
      <c r="A48" s="8" t="s">
        <v>773</v>
      </c>
      <c r="B48" s="7"/>
      <c r="C48" s="7"/>
      <c r="D48" s="7"/>
      <c r="E48" s="12"/>
      <c r="F48" s="12"/>
      <c r="G48" s="7"/>
      <c r="H48" s="16" t="str">
        <f>IF(NOT(COUNTIFS(Intervencoes!$A$7:$A$26,A48,Intervencoes!$B$7:$B$26,"&lt;&gt;")=1),"",IF(OR(COUNTIF(Orcamento!$B$7:$B$106,A48)=0,COUNTIFS(Orcamento!$B$7:$B$106,A48,Orcamento!$T$7:$T$106,"&lt;&gt;OK")&gt;0),"Por apurar",SUMIF(Orcamento!$B$7:$B$106,A48,Orcamento!$K$7:$K$106)))</f>
        <v/>
      </c>
      <c r="I48" s="16" t="str">
        <f>IF(NOT(COUNTIFS(Intervencoes!$A$7:$A$26,A48,Intervencoes!$B$7:$B$26,"&lt;&gt;")=1),"",IF(OR(COUNTIF(Orcamento!$B$7:$B$106,A48)=0,COUNTIFS(Orcamento!$B$7:$B$106,A48,Orcamento!$T$7:$T$106,"&lt;&gt;OK")&gt;0),"Por apurar",SUMIF(Orcamento!$B$7:$B$106,A48,Orcamento!$L$7:$L$106)))</f>
        <v/>
      </c>
      <c r="J48" s="16" t="str">
        <f>IF(NOT(COUNTIFS(Intervencoes!$A$7:$A$26,A48,Intervencoes!$B$7:$B$26,"&lt;&gt;")=1),"",IF(OR(COUNTIF(Orcamento!$B$7:$B$106,A48)=0,COUNTIFS(Orcamento!$B$7:$B$106,A48,Orcamento!$T$7:$T$106,"&lt;&gt;OK")&gt;0),"Por apurar",SUMIF(Orcamento!$B$7:$B$106,A48,Orcamento!$S$7:$S$106)))</f>
        <v/>
      </c>
      <c r="K48" s="37" t="str">
        <f>IF(NOT(COUNTIFS(Intervencoes!$A$7:$A$106,A48,Intervencoes!$B$7:$B$106,"&lt;&gt;")=1),"",IF(Q48&lt;&gt;"Calculável","Por apurar",SUMIF(Coberturas!$D$7:$D$306,A48,Coberturas!$E$7:$E$306)))</f>
        <v/>
      </c>
      <c r="L48" s="37" t="str">
        <f>IF(NOT(COUNTIFS(Intervencoes!$A$7:$A$106,A48,Intervencoes!$B$7:$B$106,"&lt;&gt;")=1),"",IF(Q48&lt;&gt;"Calculável","Por apurar",SUMIF(Coberturas!$D$7:$D$306,A48,Coberturas!$F$7:$F$306)))</f>
        <v/>
      </c>
      <c r="M48" s="16" t="str">
        <f>IF(NOT(COUNTIFS(Intervencoes!$A$7:$A$26,A48,Intervencoes!$B$7:$B$26,"&lt;&gt;")=1),"",IF(Q48&lt;&gt;"Calculável","Por apurar",J48-L48))</f>
        <v/>
      </c>
      <c r="N48" s="16" t="str">
        <f>IF(NOT(COUNTIFS(Intervencoes!$A$7:$A$26,A48,Intervencoes!$B$7:$B$26,"&lt;&gt;")=1),"",IF(Q48&lt;&gt;"Calculável","Por apurar",ROUND(M48*Instrucoes!$B$7,2)))</f>
        <v/>
      </c>
      <c r="O48" s="16" t="str">
        <f>IF(NOT(COUNTIFS(Intervencoes!$A$7:$A$26,A48,Intervencoes!$B$7:$B$26,"&lt;&gt;")=1),"",IF(Q48&lt;&gt;"Calculável","Por apurar",H48-I48-K48-N48))</f>
        <v/>
      </c>
      <c r="P48" s="16" t="str">
        <f>IF(NOT(COUNTIFS(Intervencoes!$A$7:$A$26,A48,Intervencoes!$B$7:$B$26,"&lt;&gt;")=1),"",IF(Q48&lt;&gt;"Calculável","Por apurar",IF(COUNT(E48:F48)&lt;2,"Por apurar",O48-SUM(E48:F48))))</f>
        <v/>
      </c>
      <c r="Q48" s="35" t="str">
        <f>IF(AND(NOT(COUNTIFS(Intervencoes!$A$7:$A$106,A48,Intervencoes!$B$7:$B$106,"&lt;&gt;")=1),COUNTA(B48:G48)=0),"",IF(NOT(COUNTIFS(Intervencoes!$A$7:$A$106,A48,Intervencoes!$B$7:$B$106,"&lt;&gt;")=1),"Rever intervenção sem designação",IF(NOT(ISNUMBER(J48)),"Falta completar orçamento",IF(OR(B48="",C48="",B48="Por apurar",C48="Por apurar",D48&lt;&gt;"Confirmo"),"Falta confirmar seguros e apoios",IF(OR(COUNTIF(Fontes!$M$7:$M$106,"&lt;&gt;OK")-COUNTBLANK(Fontes!$M$7:$M$106)&gt;0,COUNTIF(Coberturas!$I$7:$I$306,"&lt;&gt;OK")-COUNTBLANK(Coberturas!$I$7:$I$306)&gt;0),"Rever fontes ou coberturas pendentes",IF(AND(OR(B48="Sim",C48="Sim"),COUNTIF(Coberturas!$D$7:$D$306,A48)=0),"Falta associar fonte aos custos",IF(AND(B48="Não",C48="Não",SUMIF(Coberturas!$D$7:$D$306,A48,Coberturas!$E$7:$E$306)&gt;0),"Rever declaração de inexistência","Calculável")))))))</f>
        <v/>
      </c>
    </row>
    <row r="49" spans="1:17" ht="34.950000000000003" customHeight="1">
      <c r="A49" s="8" t="s">
        <v>774</v>
      </c>
      <c r="B49" s="7"/>
      <c r="C49" s="7"/>
      <c r="D49" s="7"/>
      <c r="E49" s="12"/>
      <c r="F49" s="12"/>
      <c r="G49" s="7"/>
      <c r="H49" s="16" t="str">
        <f>IF(NOT(COUNTIFS(Intervencoes!$A$7:$A$26,A49,Intervencoes!$B$7:$B$26,"&lt;&gt;")=1),"",IF(OR(COUNTIF(Orcamento!$B$7:$B$106,A49)=0,COUNTIFS(Orcamento!$B$7:$B$106,A49,Orcamento!$T$7:$T$106,"&lt;&gt;OK")&gt;0),"Por apurar",SUMIF(Orcamento!$B$7:$B$106,A49,Orcamento!$K$7:$K$106)))</f>
        <v/>
      </c>
      <c r="I49" s="16" t="str">
        <f>IF(NOT(COUNTIFS(Intervencoes!$A$7:$A$26,A49,Intervencoes!$B$7:$B$26,"&lt;&gt;")=1),"",IF(OR(COUNTIF(Orcamento!$B$7:$B$106,A49)=0,COUNTIFS(Orcamento!$B$7:$B$106,A49,Orcamento!$T$7:$T$106,"&lt;&gt;OK")&gt;0),"Por apurar",SUMIF(Orcamento!$B$7:$B$106,A49,Orcamento!$L$7:$L$106)))</f>
        <v/>
      </c>
      <c r="J49" s="16" t="str">
        <f>IF(NOT(COUNTIFS(Intervencoes!$A$7:$A$26,A49,Intervencoes!$B$7:$B$26,"&lt;&gt;")=1),"",IF(OR(COUNTIF(Orcamento!$B$7:$B$106,A49)=0,COUNTIFS(Orcamento!$B$7:$B$106,A49,Orcamento!$T$7:$T$106,"&lt;&gt;OK")&gt;0),"Por apurar",SUMIF(Orcamento!$B$7:$B$106,A49,Orcamento!$S$7:$S$106)))</f>
        <v/>
      </c>
      <c r="K49" s="37" t="str">
        <f>IF(NOT(COUNTIFS(Intervencoes!$A$7:$A$106,A49,Intervencoes!$B$7:$B$106,"&lt;&gt;")=1),"",IF(Q49&lt;&gt;"Calculável","Por apurar",SUMIF(Coberturas!$D$7:$D$306,A49,Coberturas!$E$7:$E$306)))</f>
        <v/>
      </c>
      <c r="L49" s="37" t="str">
        <f>IF(NOT(COUNTIFS(Intervencoes!$A$7:$A$106,A49,Intervencoes!$B$7:$B$106,"&lt;&gt;")=1),"",IF(Q49&lt;&gt;"Calculável","Por apurar",SUMIF(Coberturas!$D$7:$D$306,A49,Coberturas!$F$7:$F$306)))</f>
        <v/>
      </c>
      <c r="M49" s="16" t="str">
        <f>IF(NOT(COUNTIFS(Intervencoes!$A$7:$A$26,A49,Intervencoes!$B$7:$B$26,"&lt;&gt;")=1),"",IF(Q49&lt;&gt;"Calculável","Por apurar",J49-L49))</f>
        <v/>
      </c>
      <c r="N49" s="16" t="str">
        <f>IF(NOT(COUNTIFS(Intervencoes!$A$7:$A$26,A49,Intervencoes!$B$7:$B$26,"&lt;&gt;")=1),"",IF(Q49&lt;&gt;"Calculável","Por apurar",ROUND(M49*Instrucoes!$B$7,2)))</f>
        <v/>
      </c>
      <c r="O49" s="16" t="str">
        <f>IF(NOT(COUNTIFS(Intervencoes!$A$7:$A$26,A49,Intervencoes!$B$7:$B$26,"&lt;&gt;")=1),"",IF(Q49&lt;&gt;"Calculável","Por apurar",H49-I49-K49-N49))</f>
        <v/>
      </c>
      <c r="P49" s="16" t="str">
        <f>IF(NOT(COUNTIFS(Intervencoes!$A$7:$A$26,A49,Intervencoes!$B$7:$B$26,"&lt;&gt;")=1),"",IF(Q49&lt;&gt;"Calculável","Por apurar",IF(COUNT(E49:F49)&lt;2,"Por apurar",O49-SUM(E49:F49))))</f>
        <v/>
      </c>
      <c r="Q49" s="35" t="str">
        <f>IF(AND(NOT(COUNTIFS(Intervencoes!$A$7:$A$106,A49,Intervencoes!$B$7:$B$106,"&lt;&gt;")=1),COUNTA(B49:G49)=0),"",IF(NOT(COUNTIFS(Intervencoes!$A$7:$A$106,A49,Intervencoes!$B$7:$B$106,"&lt;&gt;")=1),"Rever intervenção sem designação",IF(NOT(ISNUMBER(J49)),"Falta completar orçamento",IF(OR(B49="",C49="",B49="Por apurar",C49="Por apurar",D49&lt;&gt;"Confirmo"),"Falta confirmar seguros e apoios",IF(OR(COUNTIF(Fontes!$M$7:$M$106,"&lt;&gt;OK")-COUNTBLANK(Fontes!$M$7:$M$106)&gt;0,COUNTIF(Coberturas!$I$7:$I$306,"&lt;&gt;OK")-COUNTBLANK(Coberturas!$I$7:$I$306)&gt;0),"Rever fontes ou coberturas pendentes",IF(AND(OR(B49="Sim",C49="Sim"),COUNTIF(Coberturas!$D$7:$D$306,A49)=0),"Falta associar fonte aos custos",IF(AND(B49="Não",C49="Não",SUMIF(Coberturas!$D$7:$D$306,A49,Coberturas!$E$7:$E$306)&gt;0),"Rever declaração de inexistência","Calculável")))))))</f>
        <v/>
      </c>
    </row>
    <row r="50" spans="1:17" ht="34.950000000000003" customHeight="1">
      <c r="A50" s="8" t="s">
        <v>775</v>
      </c>
      <c r="B50" s="7"/>
      <c r="C50" s="7"/>
      <c r="D50" s="7"/>
      <c r="E50" s="12"/>
      <c r="F50" s="12"/>
      <c r="G50" s="7"/>
      <c r="H50" s="16" t="str">
        <f>IF(NOT(COUNTIFS(Intervencoes!$A$7:$A$26,A50,Intervencoes!$B$7:$B$26,"&lt;&gt;")=1),"",IF(OR(COUNTIF(Orcamento!$B$7:$B$106,A50)=0,COUNTIFS(Orcamento!$B$7:$B$106,A50,Orcamento!$T$7:$T$106,"&lt;&gt;OK")&gt;0),"Por apurar",SUMIF(Orcamento!$B$7:$B$106,A50,Orcamento!$K$7:$K$106)))</f>
        <v/>
      </c>
      <c r="I50" s="16" t="str">
        <f>IF(NOT(COUNTIFS(Intervencoes!$A$7:$A$26,A50,Intervencoes!$B$7:$B$26,"&lt;&gt;")=1),"",IF(OR(COUNTIF(Orcamento!$B$7:$B$106,A50)=0,COUNTIFS(Orcamento!$B$7:$B$106,A50,Orcamento!$T$7:$T$106,"&lt;&gt;OK")&gt;0),"Por apurar",SUMIF(Orcamento!$B$7:$B$106,A50,Orcamento!$L$7:$L$106)))</f>
        <v/>
      </c>
      <c r="J50" s="16" t="str">
        <f>IF(NOT(COUNTIFS(Intervencoes!$A$7:$A$26,A50,Intervencoes!$B$7:$B$26,"&lt;&gt;")=1),"",IF(OR(COUNTIF(Orcamento!$B$7:$B$106,A50)=0,COUNTIFS(Orcamento!$B$7:$B$106,A50,Orcamento!$T$7:$T$106,"&lt;&gt;OK")&gt;0),"Por apurar",SUMIF(Orcamento!$B$7:$B$106,A50,Orcamento!$S$7:$S$106)))</f>
        <v/>
      </c>
      <c r="K50" s="37" t="str">
        <f>IF(NOT(COUNTIFS(Intervencoes!$A$7:$A$106,A50,Intervencoes!$B$7:$B$106,"&lt;&gt;")=1),"",IF(Q50&lt;&gt;"Calculável","Por apurar",SUMIF(Coberturas!$D$7:$D$306,A50,Coberturas!$E$7:$E$306)))</f>
        <v/>
      </c>
      <c r="L50" s="37" t="str">
        <f>IF(NOT(COUNTIFS(Intervencoes!$A$7:$A$106,A50,Intervencoes!$B$7:$B$106,"&lt;&gt;")=1),"",IF(Q50&lt;&gt;"Calculável","Por apurar",SUMIF(Coberturas!$D$7:$D$306,A50,Coberturas!$F$7:$F$306)))</f>
        <v/>
      </c>
      <c r="M50" s="16" t="str">
        <f>IF(NOT(COUNTIFS(Intervencoes!$A$7:$A$26,A50,Intervencoes!$B$7:$B$26,"&lt;&gt;")=1),"",IF(Q50&lt;&gt;"Calculável","Por apurar",J50-L50))</f>
        <v/>
      </c>
      <c r="N50" s="16" t="str">
        <f>IF(NOT(COUNTIFS(Intervencoes!$A$7:$A$26,A50,Intervencoes!$B$7:$B$26,"&lt;&gt;")=1),"",IF(Q50&lt;&gt;"Calculável","Por apurar",ROUND(M50*Instrucoes!$B$7,2)))</f>
        <v/>
      </c>
      <c r="O50" s="16" t="str">
        <f>IF(NOT(COUNTIFS(Intervencoes!$A$7:$A$26,A50,Intervencoes!$B$7:$B$26,"&lt;&gt;")=1),"",IF(Q50&lt;&gt;"Calculável","Por apurar",H50-I50-K50-N50))</f>
        <v/>
      </c>
      <c r="P50" s="16" t="str">
        <f>IF(NOT(COUNTIFS(Intervencoes!$A$7:$A$26,A50,Intervencoes!$B$7:$B$26,"&lt;&gt;")=1),"",IF(Q50&lt;&gt;"Calculável","Por apurar",IF(COUNT(E50:F50)&lt;2,"Por apurar",O50-SUM(E50:F50))))</f>
        <v/>
      </c>
      <c r="Q50" s="35" t="str">
        <f>IF(AND(NOT(COUNTIFS(Intervencoes!$A$7:$A$106,A50,Intervencoes!$B$7:$B$106,"&lt;&gt;")=1),COUNTA(B50:G50)=0),"",IF(NOT(COUNTIFS(Intervencoes!$A$7:$A$106,A50,Intervencoes!$B$7:$B$106,"&lt;&gt;")=1),"Rever intervenção sem designação",IF(NOT(ISNUMBER(J50)),"Falta completar orçamento",IF(OR(B50="",C50="",B50="Por apurar",C50="Por apurar",D50&lt;&gt;"Confirmo"),"Falta confirmar seguros e apoios",IF(OR(COUNTIF(Fontes!$M$7:$M$106,"&lt;&gt;OK")-COUNTBLANK(Fontes!$M$7:$M$106)&gt;0,COUNTIF(Coberturas!$I$7:$I$306,"&lt;&gt;OK")-COUNTBLANK(Coberturas!$I$7:$I$306)&gt;0),"Rever fontes ou coberturas pendentes",IF(AND(OR(B50="Sim",C50="Sim"),COUNTIF(Coberturas!$D$7:$D$306,A50)=0),"Falta associar fonte aos custos",IF(AND(B50="Não",C50="Não",SUMIF(Coberturas!$D$7:$D$306,A50,Coberturas!$E$7:$E$306)&gt;0),"Rever declaração de inexistência","Calculável")))))))</f>
        <v/>
      </c>
    </row>
    <row r="51" spans="1:17" ht="34.950000000000003" customHeight="1">
      <c r="A51" s="8" t="s">
        <v>776</v>
      </c>
      <c r="B51" s="7"/>
      <c r="C51" s="7"/>
      <c r="D51" s="7"/>
      <c r="E51" s="12"/>
      <c r="F51" s="12"/>
      <c r="G51" s="7"/>
      <c r="H51" s="16" t="str">
        <f>IF(NOT(COUNTIFS(Intervencoes!$A$7:$A$26,A51,Intervencoes!$B$7:$B$26,"&lt;&gt;")=1),"",IF(OR(COUNTIF(Orcamento!$B$7:$B$106,A51)=0,COUNTIFS(Orcamento!$B$7:$B$106,A51,Orcamento!$T$7:$T$106,"&lt;&gt;OK")&gt;0),"Por apurar",SUMIF(Orcamento!$B$7:$B$106,A51,Orcamento!$K$7:$K$106)))</f>
        <v/>
      </c>
      <c r="I51" s="16" t="str">
        <f>IF(NOT(COUNTIFS(Intervencoes!$A$7:$A$26,A51,Intervencoes!$B$7:$B$26,"&lt;&gt;")=1),"",IF(OR(COUNTIF(Orcamento!$B$7:$B$106,A51)=0,COUNTIFS(Orcamento!$B$7:$B$106,A51,Orcamento!$T$7:$T$106,"&lt;&gt;OK")&gt;0),"Por apurar",SUMIF(Orcamento!$B$7:$B$106,A51,Orcamento!$L$7:$L$106)))</f>
        <v/>
      </c>
      <c r="J51" s="16" t="str">
        <f>IF(NOT(COUNTIFS(Intervencoes!$A$7:$A$26,A51,Intervencoes!$B$7:$B$26,"&lt;&gt;")=1),"",IF(OR(COUNTIF(Orcamento!$B$7:$B$106,A51)=0,COUNTIFS(Orcamento!$B$7:$B$106,A51,Orcamento!$T$7:$T$106,"&lt;&gt;OK")&gt;0),"Por apurar",SUMIF(Orcamento!$B$7:$B$106,A51,Orcamento!$S$7:$S$106)))</f>
        <v/>
      </c>
      <c r="K51" s="37" t="str">
        <f>IF(NOT(COUNTIFS(Intervencoes!$A$7:$A$106,A51,Intervencoes!$B$7:$B$106,"&lt;&gt;")=1),"",IF(Q51&lt;&gt;"Calculável","Por apurar",SUMIF(Coberturas!$D$7:$D$306,A51,Coberturas!$E$7:$E$306)))</f>
        <v/>
      </c>
      <c r="L51" s="37" t="str">
        <f>IF(NOT(COUNTIFS(Intervencoes!$A$7:$A$106,A51,Intervencoes!$B$7:$B$106,"&lt;&gt;")=1),"",IF(Q51&lt;&gt;"Calculável","Por apurar",SUMIF(Coberturas!$D$7:$D$306,A51,Coberturas!$F$7:$F$306)))</f>
        <v/>
      </c>
      <c r="M51" s="16" t="str">
        <f>IF(NOT(COUNTIFS(Intervencoes!$A$7:$A$26,A51,Intervencoes!$B$7:$B$26,"&lt;&gt;")=1),"",IF(Q51&lt;&gt;"Calculável","Por apurar",J51-L51))</f>
        <v/>
      </c>
      <c r="N51" s="16" t="str">
        <f>IF(NOT(COUNTIFS(Intervencoes!$A$7:$A$26,A51,Intervencoes!$B$7:$B$26,"&lt;&gt;")=1),"",IF(Q51&lt;&gt;"Calculável","Por apurar",ROUND(M51*Instrucoes!$B$7,2)))</f>
        <v/>
      </c>
      <c r="O51" s="16" t="str">
        <f>IF(NOT(COUNTIFS(Intervencoes!$A$7:$A$26,A51,Intervencoes!$B$7:$B$26,"&lt;&gt;")=1),"",IF(Q51&lt;&gt;"Calculável","Por apurar",H51-I51-K51-N51))</f>
        <v/>
      </c>
      <c r="P51" s="16" t="str">
        <f>IF(NOT(COUNTIFS(Intervencoes!$A$7:$A$26,A51,Intervencoes!$B$7:$B$26,"&lt;&gt;")=1),"",IF(Q51&lt;&gt;"Calculável","Por apurar",IF(COUNT(E51:F51)&lt;2,"Por apurar",O51-SUM(E51:F51))))</f>
        <v/>
      </c>
      <c r="Q51" s="35" t="str">
        <f>IF(AND(NOT(COUNTIFS(Intervencoes!$A$7:$A$106,A51,Intervencoes!$B$7:$B$106,"&lt;&gt;")=1),COUNTA(B51:G51)=0),"",IF(NOT(COUNTIFS(Intervencoes!$A$7:$A$106,A51,Intervencoes!$B$7:$B$106,"&lt;&gt;")=1),"Rever intervenção sem designação",IF(NOT(ISNUMBER(J51)),"Falta completar orçamento",IF(OR(B51="",C51="",B51="Por apurar",C51="Por apurar",D51&lt;&gt;"Confirmo"),"Falta confirmar seguros e apoios",IF(OR(COUNTIF(Fontes!$M$7:$M$106,"&lt;&gt;OK")-COUNTBLANK(Fontes!$M$7:$M$106)&gt;0,COUNTIF(Coberturas!$I$7:$I$306,"&lt;&gt;OK")-COUNTBLANK(Coberturas!$I$7:$I$306)&gt;0),"Rever fontes ou coberturas pendentes",IF(AND(OR(B51="Sim",C51="Sim"),COUNTIF(Coberturas!$D$7:$D$306,A51)=0),"Falta associar fonte aos custos",IF(AND(B51="Não",C51="Não",SUMIF(Coberturas!$D$7:$D$306,A51,Coberturas!$E$7:$E$306)&gt;0),"Rever declaração de inexistência","Calculável")))))))</f>
        <v/>
      </c>
    </row>
    <row r="52" spans="1:17" ht="34.950000000000003" customHeight="1">
      <c r="A52" s="8" t="s">
        <v>777</v>
      </c>
      <c r="B52" s="7"/>
      <c r="C52" s="7"/>
      <c r="D52" s="7"/>
      <c r="E52" s="12"/>
      <c r="F52" s="12"/>
      <c r="G52" s="7"/>
      <c r="H52" s="16" t="str">
        <f>IF(NOT(COUNTIFS(Intervencoes!$A$7:$A$26,A52,Intervencoes!$B$7:$B$26,"&lt;&gt;")=1),"",IF(OR(COUNTIF(Orcamento!$B$7:$B$106,A52)=0,COUNTIFS(Orcamento!$B$7:$B$106,A52,Orcamento!$T$7:$T$106,"&lt;&gt;OK")&gt;0),"Por apurar",SUMIF(Orcamento!$B$7:$B$106,A52,Orcamento!$K$7:$K$106)))</f>
        <v/>
      </c>
      <c r="I52" s="16" t="str">
        <f>IF(NOT(COUNTIFS(Intervencoes!$A$7:$A$26,A52,Intervencoes!$B$7:$B$26,"&lt;&gt;")=1),"",IF(OR(COUNTIF(Orcamento!$B$7:$B$106,A52)=0,COUNTIFS(Orcamento!$B$7:$B$106,A52,Orcamento!$T$7:$T$106,"&lt;&gt;OK")&gt;0),"Por apurar",SUMIF(Orcamento!$B$7:$B$106,A52,Orcamento!$L$7:$L$106)))</f>
        <v/>
      </c>
      <c r="J52" s="16" t="str">
        <f>IF(NOT(COUNTIFS(Intervencoes!$A$7:$A$26,A52,Intervencoes!$B$7:$B$26,"&lt;&gt;")=1),"",IF(OR(COUNTIF(Orcamento!$B$7:$B$106,A52)=0,COUNTIFS(Orcamento!$B$7:$B$106,A52,Orcamento!$T$7:$T$106,"&lt;&gt;OK")&gt;0),"Por apurar",SUMIF(Orcamento!$B$7:$B$106,A52,Orcamento!$S$7:$S$106)))</f>
        <v/>
      </c>
      <c r="K52" s="37" t="str">
        <f>IF(NOT(COUNTIFS(Intervencoes!$A$7:$A$106,A52,Intervencoes!$B$7:$B$106,"&lt;&gt;")=1),"",IF(Q52&lt;&gt;"Calculável","Por apurar",SUMIF(Coberturas!$D$7:$D$306,A52,Coberturas!$E$7:$E$306)))</f>
        <v/>
      </c>
      <c r="L52" s="37" t="str">
        <f>IF(NOT(COUNTIFS(Intervencoes!$A$7:$A$106,A52,Intervencoes!$B$7:$B$106,"&lt;&gt;")=1),"",IF(Q52&lt;&gt;"Calculável","Por apurar",SUMIF(Coberturas!$D$7:$D$306,A52,Coberturas!$F$7:$F$306)))</f>
        <v/>
      </c>
      <c r="M52" s="16" t="str">
        <f>IF(NOT(COUNTIFS(Intervencoes!$A$7:$A$26,A52,Intervencoes!$B$7:$B$26,"&lt;&gt;")=1),"",IF(Q52&lt;&gt;"Calculável","Por apurar",J52-L52))</f>
        <v/>
      </c>
      <c r="N52" s="16" t="str">
        <f>IF(NOT(COUNTIFS(Intervencoes!$A$7:$A$26,A52,Intervencoes!$B$7:$B$26,"&lt;&gt;")=1),"",IF(Q52&lt;&gt;"Calculável","Por apurar",ROUND(M52*Instrucoes!$B$7,2)))</f>
        <v/>
      </c>
      <c r="O52" s="16" t="str">
        <f>IF(NOT(COUNTIFS(Intervencoes!$A$7:$A$26,A52,Intervencoes!$B$7:$B$26,"&lt;&gt;")=1),"",IF(Q52&lt;&gt;"Calculável","Por apurar",H52-I52-K52-N52))</f>
        <v/>
      </c>
      <c r="P52" s="16" t="str">
        <f>IF(NOT(COUNTIFS(Intervencoes!$A$7:$A$26,A52,Intervencoes!$B$7:$B$26,"&lt;&gt;")=1),"",IF(Q52&lt;&gt;"Calculável","Por apurar",IF(COUNT(E52:F52)&lt;2,"Por apurar",O52-SUM(E52:F52))))</f>
        <v/>
      </c>
      <c r="Q52" s="35" t="str">
        <f>IF(AND(NOT(COUNTIFS(Intervencoes!$A$7:$A$106,A52,Intervencoes!$B$7:$B$106,"&lt;&gt;")=1),COUNTA(B52:G52)=0),"",IF(NOT(COUNTIFS(Intervencoes!$A$7:$A$106,A52,Intervencoes!$B$7:$B$106,"&lt;&gt;")=1),"Rever intervenção sem designação",IF(NOT(ISNUMBER(J52)),"Falta completar orçamento",IF(OR(B52="",C52="",B52="Por apurar",C52="Por apurar",D52&lt;&gt;"Confirmo"),"Falta confirmar seguros e apoios",IF(OR(COUNTIF(Fontes!$M$7:$M$106,"&lt;&gt;OK")-COUNTBLANK(Fontes!$M$7:$M$106)&gt;0,COUNTIF(Coberturas!$I$7:$I$306,"&lt;&gt;OK")-COUNTBLANK(Coberturas!$I$7:$I$306)&gt;0),"Rever fontes ou coberturas pendentes",IF(AND(OR(B52="Sim",C52="Sim"),COUNTIF(Coberturas!$D$7:$D$306,A52)=0),"Falta associar fonte aos custos",IF(AND(B52="Não",C52="Não",SUMIF(Coberturas!$D$7:$D$306,A52,Coberturas!$E$7:$E$306)&gt;0),"Rever declaração de inexistência","Calculável")))))))</f>
        <v/>
      </c>
    </row>
    <row r="53" spans="1:17" ht="34.950000000000003" customHeight="1">
      <c r="A53" s="8" t="s">
        <v>778</v>
      </c>
      <c r="B53" s="7"/>
      <c r="C53" s="7"/>
      <c r="D53" s="7"/>
      <c r="E53" s="12"/>
      <c r="F53" s="12"/>
      <c r="G53" s="7"/>
      <c r="H53" s="16" t="str">
        <f>IF(NOT(COUNTIFS(Intervencoes!$A$7:$A$26,A53,Intervencoes!$B$7:$B$26,"&lt;&gt;")=1),"",IF(OR(COUNTIF(Orcamento!$B$7:$B$106,A53)=0,COUNTIFS(Orcamento!$B$7:$B$106,A53,Orcamento!$T$7:$T$106,"&lt;&gt;OK")&gt;0),"Por apurar",SUMIF(Orcamento!$B$7:$B$106,A53,Orcamento!$K$7:$K$106)))</f>
        <v/>
      </c>
      <c r="I53" s="16" t="str">
        <f>IF(NOT(COUNTIFS(Intervencoes!$A$7:$A$26,A53,Intervencoes!$B$7:$B$26,"&lt;&gt;")=1),"",IF(OR(COUNTIF(Orcamento!$B$7:$B$106,A53)=0,COUNTIFS(Orcamento!$B$7:$B$106,A53,Orcamento!$T$7:$T$106,"&lt;&gt;OK")&gt;0),"Por apurar",SUMIF(Orcamento!$B$7:$B$106,A53,Orcamento!$L$7:$L$106)))</f>
        <v/>
      </c>
      <c r="J53" s="16" t="str">
        <f>IF(NOT(COUNTIFS(Intervencoes!$A$7:$A$26,A53,Intervencoes!$B$7:$B$26,"&lt;&gt;")=1),"",IF(OR(COUNTIF(Orcamento!$B$7:$B$106,A53)=0,COUNTIFS(Orcamento!$B$7:$B$106,A53,Orcamento!$T$7:$T$106,"&lt;&gt;OK")&gt;0),"Por apurar",SUMIF(Orcamento!$B$7:$B$106,A53,Orcamento!$S$7:$S$106)))</f>
        <v/>
      </c>
      <c r="K53" s="37" t="str">
        <f>IF(NOT(COUNTIFS(Intervencoes!$A$7:$A$106,A53,Intervencoes!$B$7:$B$106,"&lt;&gt;")=1),"",IF(Q53&lt;&gt;"Calculável","Por apurar",SUMIF(Coberturas!$D$7:$D$306,A53,Coberturas!$E$7:$E$306)))</f>
        <v/>
      </c>
      <c r="L53" s="37" t="str">
        <f>IF(NOT(COUNTIFS(Intervencoes!$A$7:$A$106,A53,Intervencoes!$B$7:$B$106,"&lt;&gt;")=1),"",IF(Q53&lt;&gt;"Calculável","Por apurar",SUMIF(Coberturas!$D$7:$D$306,A53,Coberturas!$F$7:$F$306)))</f>
        <v/>
      </c>
      <c r="M53" s="16" t="str">
        <f>IF(NOT(COUNTIFS(Intervencoes!$A$7:$A$26,A53,Intervencoes!$B$7:$B$26,"&lt;&gt;")=1),"",IF(Q53&lt;&gt;"Calculável","Por apurar",J53-L53))</f>
        <v/>
      </c>
      <c r="N53" s="16" t="str">
        <f>IF(NOT(COUNTIFS(Intervencoes!$A$7:$A$26,A53,Intervencoes!$B$7:$B$26,"&lt;&gt;")=1),"",IF(Q53&lt;&gt;"Calculável","Por apurar",ROUND(M53*Instrucoes!$B$7,2)))</f>
        <v/>
      </c>
      <c r="O53" s="16" t="str">
        <f>IF(NOT(COUNTIFS(Intervencoes!$A$7:$A$26,A53,Intervencoes!$B$7:$B$26,"&lt;&gt;")=1),"",IF(Q53&lt;&gt;"Calculável","Por apurar",H53-I53-K53-N53))</f>
        <v/>
      </c>
      <c r="P53" s="16" t="str">
        <f>IF(NOT(COUNTIFS(Intervencoes!$A$7:$A$26,A53,Intervencoes!$B$7:$B$26,"&lt;&gt;")=1),"",IF(Q53&lt;&gt;"Calculável","Por apurar",IF(COUNT(E53:F53)&lt;2,"Por apurar",O53-SUM(E53:F53))))</f>
        <v/>
      </c>
      <c r="Q53" s="35" t="str">
        <f>IF(AND(NOT(COUNTIFS(Intervencoes!$A$7:$A$106,A53,Intervencoes!$B$7:$B$106,"&lt;&gt;")=1),COUNTA(B53:G53)=0),"",IF(NOT(COUNTIFS(Intervencoes!$A$7:$A$106,A53,Intervencoes!$B$7:$B$106,"&lt;&gt;")=1),"Rever intervenção sem designação",IF(NOT(ISNUMBER(J53)),"Falta completar orçamento",IF(OR(B53="",C53="",B53="Por apurar",C53="Por apurar",D53&lt;&gt;"Confirmo"),"Falta confirmar seguros e apoios",IF(OR(COUNTIF(Fontes!$M$7:$M$106,"&lt;&gt;OK")-COUNTBLANK(Fontes!$M$7:$M$106)&gt;0,COUNTIF(Coberturas!$I$7:$I$306,"&lt;&gt;OK")-COUNTBLANK(Coberturas!$I$7:$I$306)&gt;0),"Rever fontes ou coberturas pendentes",IF(AND(OR(B53="Sim",C53="Sim"),COUNTIF(Coberturas!$D$7:$D$306,A53)=0),"Falta associar fonte aos custos",IF(AND(B53="Não",C53="Não",SUMIF(Coberturas!$D$7:$D$306,A53,Coberturas!$E$7:$E$306)&gt;0),"Rever declaração de inexistência","Calculável")))))))</f>
        <v/>
      </c>
    </row>
    <row r="54" spans="1:17" ht="34.950000000000003" customHeight="1">
      <c r="A54" s="8" t="s">
        <v>779</v>
      </c>
      <c r="B54" s="7"/>
      <c r="C54" s="7"/>
      <c r="D54" s="7"/>
      <c r="E54" s="12"/>
      <c r="F54" s="12"/>
      <c r="G54" s="7"/>
      <c r="H54" s="16" t="str">
        <f>IF(NOT(COUNTIFS(Intervencoes!$A$7:$A$26,A54,Intervencoes!$B$7:$B$26,"&lt;&gt;")=1),"",IF(OR(COUNTIF(Orcamento!$B$7:$B$106,A54)=0,COUNTIFS(Orcamento!$B$7:$B$106,A54,Orcamento!$T$7:$T$106,"&lt;&gt;OK")&gt;0),"Por apurar",SUMIF(Orcamento!$B$7:$B$106,A54,Orcamento!$K$7:$K$106)))</f>
        <v/>
      </c>
      <c r="I54" s="16" t="str">
        <f>IF(NOT(COUNTIFS(Intervencoes!$A$7:$A$26,A54,Intervencoes!$B$7:$B$26,"&lt;&gt;")=1),"",IF(OR(COUNTIF(Orcamento!$B$7:$B$106,A54)=0,COUNTIFS(Orcamento!$B$7:$B$106,A54,Orcamento!$T$7:$T$106,"&lt;&gt;OK")&gt;0),"Por apurar",SUMIF(Orcamento!$B$7:$B$106,A54,Orcamento!$L$7:$L$106)))</f>
        <v/>
      </c>
      <c r="J54" s="16" t="str">
        <f>IF(NOT(COUNTIFS(Intervencoes!$A$7:$A$26,A54,Intervencoes!$B$7:$B$26,"&lt;&gt;")=1),"",IF(OR(COUNTIF(Orcamento!$B$7:$B$106,A54)=0,COUNTIFS(Orcamento!$B$7:$B$106,A54,Orcamento!$T$7:$T$106,"&lt;&gt;OK")&gt;0),"Por apurar",SUMIF(Orcamento!$B$7:$B$106,A54,Orcamento!$S$7:$S$106)))</f>
        <v/>
      </c>
      <c r="K54" s="37" t="str">
        <f>IF(NOT(COUNTIFS(Intervencoes!$A$7:$A$106,A54,Intervencoes!$B$7:$B$106,"&lt;&gt;")=1),"",IF(Q54&lt;&gt;"Calculável","Por apurar",SUMIF(Coberturas!$D$7:$D$306,A54,Coberturas!$E$7:$E$306)))</f>
        <v/>
      </c>
      <c r="L54" s="37" t="str">
        <f>IF(NOT(COUNTIFS(Intervencoes!$A$7:$A$106,A54,Intervencoes!$B$7:$B$106,"&lt;&gt;")=1),"",IF(Q54&lt;&gt;"Calculável","Por apurar",SUMIF(Coberturas!$D$7:$D$306,A54,Coberturas!$F$7:$F$306)))</f>
        <v/>
      </c>
      <c r="M54" s="16" t="str">
        <f>IF(NOT(COUNTIFS(Intervencoes!$A$7:$A$26,A54,Intervencoes!$B$7:$B$26,"&lt;&gt;")=1),"",IF(Q54&lt;&gt;"Calculável","Por apurar",J54-L54))</f>
        <v/>
      </c>
      <c r="N54" s="16" t="str">
        <f>IF(NOT(COUNTIFS(Intervencoes!$A$7:$A$26,A54,Intervencoes!$B$7:$B$26,"&lt;&gt;")=1),"",IF(Q54&lt;&gt;"Calculável","Por apurar",ROUND(M54*Instrucoes!$B$7,2)))</f>
        <v/>
      </c>
      <c r="O54" s="16" t="str">
        <f>IF(NOT(COUNTIFS(Intervencoes!$A$7:$A$26,A54,Intervencoes!$B$7:$B$26,"&lt;&gt;")=1),"",IF(Q54&lt;&gt;"Calculável","Por apurar",H54-I54-K54-N54))</f>
        <v/>
      </c>
      <c r="P54" s="16" t="str">
        <f>IF(NOT(COUNTIFS(Intervencoes!$A$7:$A$26,A54,Intervencoes!$B$7:$B$26,"&lt;&gt;")=1),"",IF(Q54&lt;&gt;"Calculável","Por apurar",IF(COUNT(E54:F54)&lt;2,"Por apurar",O54-SUM(E54:F54))))</f>
        <v/>
      </c>
      <c r="Q54" s="35" t="str">
        <f>IF(AND(NOT(COUNTIFS(Intervencoes!$A$7:$A$106,A54,Intervencoes!$B$7:$B$106,"&lt;&gt;")=1),COUNTA(B54:G54)=0),"",IF(NOT(COUNTIFS(Intervencoes!$A$7:$A$106,A54,Intervencoes!$B$7:$B$106,"&lt;&gt;")=1),"Rever intervenção sem designação",IF(NOT(ISNUMBER(J54)),"Falta completar orçamento",IF(OR(B54="",C54="",B54="Por apurar",C54="Por apurar",D54&lt;&gt;"Confirmo"),"Falta confirmar seguros e apoios",IF(OR(COUNTIF(Fontes!$M$7:$M$106,"&lt;&gt;OK")-COUNTBLANK(Fontes!$M$7:$M$106)&gt;0,COUNTIF(Coberturas!$I$7:$I$306,"&lt;&gt;OK")-COUNTBLANK(Coberturas!$I$7:$I$306)&gt;0),"Rever fontes ou coberturas pendentes",IF(AND(OR(B54="Sim",C54="Sim"),COUNTIF(Coberturas!$D$7:$D$306,A54)=0),"Falta associar fonte aos custos",IF(AND(B54="Não",C54="Não",SUMIF(Coberturas!$D$7:$D$306,A54,Coberturas!$E$7:$E$306)&gt;0),"Rever declaração de inexistência","Calculável")))))))</f>
        <v/>
      </c>
    </row>
    <row r="55" spans="1:17" ht="34.950000000000003" customHeight="1">
      <c r="A55" s="8" t="s">
        <v>780</v>
      </c>
      <c r="B55" s="7"/>
      <c r="C55" s="7"/>
      <c r="D55" s="7"/>
      <c r="E55" s="12"/>
      <c r="F55" s="12"/>
      <c r="G55" s="7"/>
      <c r="H55" s="16" t="str">
        <f>IF(NOT(COUNTIFS(Intervencoes!$A$7:$A$26,A55,Intervencoes!$B$7:$B$26,"&lt;&gt;")=1),"",IF(OR(COUNTIF(Orcamento!$B$7:$B$106,A55)=0,COUNTIFS(Orcamento!$B$7:$B$106,A55,Orcamento!$T$7:$T$106,"&lt;&gt;OK")&gt;0),"Por apurar",SUMIF(Orcamento!$B$7:$B$106,A55,Orcamento!$K$7:$K$106)))</f>
        <v/>
      </c>
      <c r="I55" s="16" t="str">
        <f>IF(NOT(COUNTIFS(Intervencoes!$A$7:$A$26,A55,Intervencoes!$B$7:$B$26,"&lt;&gt;")=1),"",IF(OR(COUNTIF(Orcamento!$B$7:$B$106,A55)=0,COUNTIFS(Orcamento!$B$7:$B$106,A55,Orcamento!$T$7:$T$106,"&lt;&gt;OK")&gt;0),"Por apurar",SUMIF(Orcamento!$B$7:$B$106,A55,Orcamento!$L$7:$L$106)))</f>
        <v/>
      </c>
      <c r="J55" s="16" t="str">
        <f>IF(NOT(COUNTIFS(Intervencoes!$A$7:$A$26,A55,Intervencoes!$B$7:$B$26,"&lt;&gt;")=1),"",IF(OR(COUNTIF(Orcamento!$B$7:$B$106,A55)=0,COUNTIFS(Orcamento!$B$7:$B$106,A55,Orcamento!$T$7:$T$106,"&lt;&gt;OK")&gt;0),"Por apurar",SUMIF(Orcamento!$B$7:$B$106,A55,Orcamento!$S$7:$S$106)))</f>
        <v/>
      </c>
      <c r="K55" s="37" t="str">
        <f>IF(NOT(COUNTIFS(Intervencoes!$A$7:$A$106,A55,Intervencoes!$B$7:$B$106,"&lt;&gt;")=1),"",IF(Q55&lt;&gt;"Calculável","Por apurar",SUMIF(Coberturas!$D$7:$D$306,A55,Coberturas!$E$7:$E$306)))</f>
        <v/>
      </c>
      <c r="L55" s="37" t="str">
        <f>IF(NOT(COUNTIFS(Intervencoes!$A$7:$A$106,A55,Intervencoes!$B$7:$B$106,"&lt;&gt;")=1),"",IF(Q55&lt;&gt;"Calculável","Por apurar",SUMIF(Coberturas!$D$7:$D$306,A55,Coberturas!$F$7:$F$306)))</f>
        <v/>
      </c>
      <c r="M55" s="16" t="str">
        <f>IF(NOT(COUNTIFS(Intervencoes!$A$7:$A$26,A55,Intervencoes!$B$7:$B$26,"&lt;&gt;")=1),"",IF(Q55&lt;&gt;"Calculável","Por apurar",J55-L55))</f>
        <v/>
      </c>
      <c r="N55" s="16" t="str">
        <f>IF(NOT(COUNTIFS(Intervencoes!$A$7:$A$26,A55,Intervencoes!$B$7:$B$26,"&lt;&gt;")=1),"",IF(Q55&lt;&gt;"Calculável","Por apurar",ROUND(M55*Instrucoes!$B$7,2)))</f>
        <v/>
      </c>
      <c r="O55" s="16" t="str">
        <f>IF(NOT(COUNTIFS(Intervencoes!$A$7:$A$26,A55,Intervencoes!$B$7:$B$26,"&lt;&gt;")=1),"",IF(Q55&lt;&gt;"Calculável","Por apurar",H55-I55-K55-N55))</f>
        <v/>
      </c>
      <c r="P55" s="16" t="str">
        <f>IF(NOT(COUNTIFS(Intervencoes!$A$7:$A$26,A55,Intervencoes!$B$7:$B$26,"&lt;&gt;")=1),"",IF(Q55&lt;&gt;"Calculável","Por apurar",IF(COUNT(E55:F55)&lt;2,"Por apurar",O55-SUM(E55:F55))))</f>
        <v/>
      </c>
      <c r="Q55" s="35" t="str">
        <f>IF(AND(NOT(COUNTIFS(Intervencoes!$A$7:$A$106,A55,Intervencoes!$B$7:$B$106,"&lt;&gt;")=1),COUNTA(B55:G55)=0),"",IF(NOT(COUNTIFS(Intervencoes!$A$7:$A$106,A55,Intervencoes!$B$7:$B$106,"&lt;&gt;")=1),"Rever intervenção sem designação",IF(NOT(ISNUMBER(J55)),"Falta completar orçamento",IF(OR(B55="",C55="",B55="Por apurar",C55="Por apurar",D55&lt;&gt;"Confirmo"),"Falta confirmar seguros e apoios",IF(OR(COUNTIF(Fontes!$M$7:$M$106,"&lt;&gt;OK")-COUNTBLANK(Fontes!$M$7:$M$106)&gt;0,COUNTIF(Coberturas!$I$7:$I$306,"&lt;&gt;OK")-COUNTBLANK(Coberturas!$I$7:$I$306)&gt;0),"Rever fontes ou coberturas pendentes",IF(AND(OR(B55="Sim",C55="Sim"),COUNTIF(Coberturas!$D$7:$D$306,A55)=0),"Falta associar fonte aos custos",IF(AND(B55="Não",C55="Não",SUMIF(Coberturas!$D$7:$D$306,A55,Coberturas!$E$7:$E$306)&gt;0),"Rever declaração de inexistência","Calculável")))))))</f>
        <v/>
      </c>
    </row>
    <row r="56" spans="1:17" ht="34.950000000000003" customHeight="1">
      <c r="A56" s="8" t="s">
        <v>781</v>
      </c>
      <c r="B56" s="7"/>
      <c r="C56" s="7"/>
      <c r="D56" s="7"/>
      <c r="E56" s="12"/>
      <c r="F56" s="12"/>
      <c r="G56" s="7"/>
      <c r="H56" s="16" t="str">
        <f>IF(NOT(COUNTIFS(Intervencoes!$A$7:$A$26,A56,Intervencoes!$B$7:$B$26,"&lt;&gt;")=1),"",IF(OR(COUNTIF(Orcamento!$B$7:$B$106,A56)=0,COUNTIFS(Orcamento!$B$7:$B$106,A56,Orcamento!$T$7:$T$106,"&lt;&gt;OK")&gt;0),"Por apurar",SUMIF(Orcamento!$B$7:$B$106,A56,Orcamento!$K$7:$K$106)))</f>
        <v/>
      </c>
      <c r="I56" s="16" t="str">
        <f>IF(NOT(COUNTIFS(Intervencoes!$A$7:$A$26,A56,Intervencoes!$B$7:$B$26,"&lt;&gt;")=1),"",IF(OR(COUNTIF(Orcamento!$B$7:$B$106,A56)=0,COUNTIFS(Orcamento!$B$7:$B$106,A56,Orcamento!$T$7:$T$106,"&lt;&gt;OK")&gt;0),"Por apurar",SUMIF(Orcamento!$B$7:$B$106,A56,Orcamento!$L$7:$L$106)))</f>
        <v/>
      </c>
      <c r="J56" s="16" t="str">
        <f>IF(NOT(COUNTIFS(Intervencoes!$A$7:$A$26,A56,Intervencoes!$B$7:$B$26,"&lt;&gt;")=1),"",IF(OR(COUNTIF(Orcamento!$B$7:$B$106,A56)=0,COUNTIFS(Orcamento!$B$7:$B$106,A56,Orcamento!$T$7:$T$106,"&lt;&gt;OK")&gt;0),"Por apurar",SUMIF(Orcamento!$B$7:$B$106,A56,Orcamento!$S$7:$S$106)))</f>
        <v/>
      </c>
      <c r="K56" s="37" t="str">
        <f>IF(NOT(COUNTIFS(Intervencoes!$A$7:$A$106,A56,Intervencoes!$B$7:$B$106,"&lt;&gt;")=1),"",IF(Q56&lt;&gt;"Calculável","Por apurar",SUMIF(Coberturas!$D$7:$D$306,A56,Coberturas!$E$7:$E$306)))</f>
        <v/>
      </c>
      <c r="L56" s="37" t="str">
        <f>IF(NOT(COUNTIFS(Intervencoes!$A$7:$A$106,A56,Intervencoes!$B$7:$B$106,"&lt;&gt;")=1),"",IF(Q56&lt;&gt;"Calculável","Por apurar",SUMIF(Coberturas!$D$7:$D$306,A56,Coberturas!$F$7:$F$306)))</f>
        <v/>
      </c>
      <c r="M56" s="16" t="str">
        <f>IF(NOT(COUNTIFS(Intervencoes!$A$7:$A$26,A56,Intervencoes!$B$7:$B$26,"&lt;&gt;")=1),"",IF(Q56&lt;&gt;"Calculável","Por apurar",J56-L56))</f>
        <v/>
      </c>
      <c r="N56" s="16" t="str">
        <f>IF(NOT(COUNTIFS(Intervencoes!$A$7:$A$26,A56,Intervencoes!$B$7:$B$26,"&lt;&gt;")=1),"",IF(Q56&lt;&gt;"Calculável","Por apurar",ROUND(M56*Instrucoes!$B$7,2)))</f>
        <v/>
      </c>
      <c r="O56" s="16" t="str">
        <f>IF(NOT(COUNTIFS(Intervencoes!$A$7:$A$26,A56,Intervencoes!$B$7:$B$26,"&lt;&gt;")=1),"",IF(Q56&lt;&gt;"Calculável","Por apurar",H56-I56-K56-N56))</f>
        <v/>
      </c>
      <c r="P56" s="16" t="str">
        <f>IF(NOT(COUNTIFS(Intervencoes!$A$7:$A$26,A56,Intervencoes!$B$7:$B$26,"&lt;&gt;")=1),"",IF(Q56&lt;&gt;"Calculável","Por apurar",IF(COUNT(E56:F56)&lt;2,"Por apurar",O56-SUM(E56:F56))))</f>
        <v/>
      </c>
      <c r="Q56" s="35" t="str">
        <f>IF(AND(NOT(COUNTIFS(Intervencoes!$A$7:$A$106,A56,Intervencoes!$B$7:$B$106,"&lt;&gt;")=1),COUNTA(B56:G56)=0),"",IF(NOT(COUNTIFS(Intervencoes!$A$7:$A$106,A56,Intervencoes!$B$7:$B$106,"&lt;&gt;")=1),"Rever intervenção sem designação",IF(NOT(ISNUMBER(J56)),"Falta completar orçamento",IF(OR(B56="",C56="",B56="Por apurar",C56="Por apurar",D56&lt;&gt;"Confirmo"),"Falta confirmar seguros e apoios",IF(OR(COUNTIF(Fontes!$M$7:$M$106,"&lt;&gt;OK")-COUNTBLANK(Fontes!$M$7:$M$106)&gt;0,COUNTIF(Coberturas!$I$7:$I$306,"&lt;&gt;OK")-COUNTBLANK(Coberturas!$I$7:$I$306)&gt;0),"Rever fontes ou coberturas pendentes",IF(AND(OR(B56="Sim",C56="Sim"),COUNTIF(Coberturas!$D$7:$D$306,A56)=0),"Falta associar fonte aos custos",IF(AND(B56="Não",C56="Não",SUMIF(Coberturas!$D$7:$D$306,A56,Coberturas!$E$7:$E$306)&gt;0),"Rever declaração de inexistência","Calculável")))))))</f>
        <v/>
      </c>
    </row>
    <row r="57" spans="1:17" ht="34.950000000000003" customHeight="1">
      <c r="A57" s="8" t="s">
        <v>782</v>
      </c>
      <c r="B57" s="7"/>
      <c r="C57" s="7"/>
      <c r="D57" s="7"/>
      <c r="E57" s="12"/>
      <c r="F57" s="12"/>
      <c r="G57" s="7"/>
      <c r="H57" s="16" t="str">
        <f>IF(NOT(COUNTIFS(Intervencoes!$A$7:$A$26,A57,Intervencoes!$B$7:$B$26,"&lt;&gt;")=1),"",IF(OR(COUNTIF(Orcamento!$B$7:$B$106,A57)=0,COUNTIFS(Orcamento!$B$7:$B$106,A57,Orcamento!$T$7:$T$106,"&lt;&gt;OK")&gt;0),"Por apurar",SUMIF(Orcamento!$B$7:$B$106,A57,Orcamento!$K$7:$K$106)))</f>
        <v/>
      </c>
      <c r="I57" s="16" t="str">
        <f>IF(NOT(COUNTIFS(Intervencoes!$A$7:$A$26,A57,Intervencoes!$B$7:$B$26,"&lt;&gt;")=1),"",IF(OR(COUNTIF(Orcamento!$B$7:$B$106,A57)=0,COUNTIFS(Orcamento!$B$7:$B$106,A57,Orcamento!$T$7:$T$106,"&lt;&gt;OK")&gt;0),"Por apurar",SUMIF(Orcamento!$B$7:$B$106,A57,Orcamento!$L$7:$L$106)))</f>
        <v/>
      </c>
      <c r="J57" s="16" t="str">
        <f>IF(NOT(COUNTIFS(Intervencoes!$A$7:$A$26,A57,Intervencoes!$B$7:$B$26,"&lt;&gt;")=1),"",IF(OR(COUNTIF(Orcamento!$B$7:$B$106,A57)=0,COUNTIFS(Orcamento!$B$7:$B$106,A57,Orcamento!$T$7:$T$106,"&lt;&gt;OK")&gt;0),"Por apurar",SUMIF(Orcamento!$B$7:$B$106,A57,Orcamento!$S$7:$S$106)))</f>
        <v/>
      </c>
      <c r="K57" s="37" t="str">
        <f>IF(NOT(COUNTIFS(Intervencoes!$A$7:$A$106,A57,Intervencoes!$B$7:$B$106,"&lt;&gt;")=1),"",IF(Q57&lt;&gt;"Calculável","Por apurar",SUMIF(Coberturas!$D$7:$D$306,A57,Coberturas!$E$7:$E$306)))</f>
        <v/>
      </c>
      <c r="L57" s="37" t="str">
        <f>IF(NOT(COUNTIFS(Intervencoes!$A$7:$A$106,A57,Intervencoes!$B$7:$B$106,"&lt;&gt;")=1),"",IF(Q57&lt;&gt;"Calculável","Por apurar",SUMIF(Coberturas!$D$7:$D$306,A57,Coberturas!$F$7:$F$306)))</f>
        <v/>
      </c>
      <c r="M57" s="16" t="str">
        <f>IF(NOT(COUNTIFS(Intervencoes!$A$7:$A$26,A57,Intervencoes!$B$7:$B$26,"&lt;&gt;")=1),"",IF(Q57&lt;&gt;"Calculável","Por apurar",J57-L57))</f>
        <v/>
      </c>
      <c r="N57" s="16" t="str">
        <f>IF(NOT(COUNTIFS(Intervencoes!$A$7:$A$26,A57,Intervencoes!$B$7:$B$26,"&lt;&gt;")=1),"",IF(Q57&lt;&gt;"Calculável","Por apurar",ROUND(M57*Instrucoes!$B$7,2)))</f>
        <v/>
      </c>
      <c r="O57" s="16" t="str">
        <f>IF(NOT(COUNTIFS(Intervencoes!$A$7:$A$26,A57,Intervencoes!$B$7:$B$26,"&lt;&gt;")=1),"",IF(Q57&lt;&gt;"Calculável","Por apurar",H57-I57-K57-N57))</f>
        <v/>
      </c>
      <c r="P57" s="16" t="str">
        <f>IF(NOT(COUNTIFS(Intervencoes!$A$7:$A$26,A57,Intervencoes!$B$7:$B$26,"&lt;&gt;")=1),"",IF(Q57&lt;&gt;"Calculável","Por apurar",IF(COUNT(E57:F57)&lt;2,"Por apurar",O57-SUM(E57:F57))))</f>
        <v/>
      </c>
      <c r="Q57" s="35" t="str">
        <f>IF(AND(NOT(COUNTIFS(Intervencoes!$A$7:$A$106,A57,Intervencoes!$B$7:$B$106,"&lt;&gt;")=1),COUNTA(B57:G57)=0),"",IF(NOT(COUNTIFS(Intervencoes!$A$7:$A$106,A57,Intervencoes!$B$7:$B$106,"&lt;&gt;")=1),"Rever intervenção sem designação",IF(NOT(ISNUMBER(J57)),"Falta completar orçamento",IF(OR(B57="",C57="",B57="Por apurar",C57="Por apurar",D57&lt;&gt;"Confirmo"),"Falta confirmar seguros e apoios",IF(OR(COUNTIF(Fontes!$M$7:$M$106,"&lt;&gt;OK")-COUNTBLANK(Fontes!$M$7:$M$106)&gt;0,COUNTIF(Coberturas!$I$7:$I$306,"&lt;&gt;OK")-COUNTBLANK(Coberturas!$I$7:$I$306)&gt;0),"Rever fontes ou coberturas pendentes",IF(AND(OR(B57="Sim",C57="Sim"),COUNTIF(Coberturas!$D$7:$D$306,A57)=0),"Falta associar fonte aos custos",IF(AND(B57="Não",C57="Não",SUMIF(Coberturas!$D$7:$D$306,A57,Coberturas!$E$7:$E$306)&gt;0),"Rever declaração de inexistência","Calculável")))))))</f>
        <v/>
      </c>
    </row>
    <row r="58" spans="1:17" ht="34.950000000000003" customHeight="1">
      <c r="A58" s="8" t="s">
        <v>783</v>
      </c>
      <c r="B58" s="7"/>
      <c r="C58" s="7"/>
      <c r="D58" s="7"/>
      <c r="E58" s="12"/>
      <c r="F58" s="12"/>
      <c r="G58" s="7"/>
      <c r="H58" s="16" t="str">
        <f>IF(NOT(COUNTIFS(Intervencoes!$A$7:$A$26,A58,Intervencoes!$B$7:$B$26,"&lt;&gt;")=1),"",IF(OR(COUNTIF(Orcamento!$B$7:$B$106,A58)=0,COUNTIFS(Orcamento!$B$7:$B$106,A58,Orcamento!$T$7:$T$106,"&lt;&gt;OK")&gt;0),"Por apurar",SUMIF(Orcamento!$B$7:$B$106,A58,Orcamento!$K$7:$K$106)))</f>
        <v/>
      </c>
      <c r="I58" s="16" t="str">
        <f>IF(NOT(COUNTIFS(Intervencoes!$A$7:$A$26,A58,Intervencoes!$B$7:$B$26,"&lt;&gt;")=1),"",IF(OR(COUNTIF(Orcamento!$B$7:$B$106,A58)=0,COUNTIFS(Orcamento!$B$7:$B$106,A58,Orcamento!$T$7:$T$106,"&lt;&gt;OK")&gt;0),"Por apurar",SUMIF(Orcamento!$B$7:$B$106,A58,Orcamento!$L$7:$L$106)))</f>
        <v/>
      </c>
      <c r="J58" s="16" t="str">
        <f>IF(NOT(COUNTIFS(Intervencoes!$A$7:$A$26,A58,Intervencoes!$B$7:$B$26,"&lt;&gt;")=1),"",IF(OR(COUNTIF(Orcamento!$B$7:$B$106,A58)=0,COUNTIFS(Orcamento!$B$7:$B$106,A58,Orcamento!$T$7:$T$106,"&lt;&gt;OK")&gt;0),"Por apurar",SUMIF(Orcamento!$B$7:$B$106,A58,Orcamento!$S$7:$S$106)))</f>
        <v/>
      </c>
      <c r="K58" s="37" t="str">
        <f>IF(NOT(COUNTIFS(Intervencoes!$A$7:$A$106,A58,Intervencoes!$B$7:$B$106,"&lt;&gt;")=1),"",IF(Q58&lt;&gt;"Calculável","Por apurar",SUMIF(Coberturas!$D$7:$D$306,A58,Coberturas!$E$7:$E$306)))</f>
        <v/>
      </c>
      <c r="L58" s="37" t="str">
        <f>IF(NOT(COUNTIFS(Intervencoes!$A$7:$A$106,A58,Intervencoes!$B$7:$B$106,"&lt;&gt;")=1),"",IF(Q58&lt;&gt;"Calculável","Por apurar",SUMIF(Coberturas!$D$7:$D$306,A58,Coberturas!$F$7:$F$306)))</f>
        <v/>
      </c>
      <c r="M58" s="16" t="str">
        <f>IF(NOT(COUNTIFS(Intervencoes!$A$7:$A$26,A58,Intervencoes!$B$7:$B$26,"&lt;&gt;")=1),"",IF(Q58&lt;&gt;"Calculável","Por apurar",J58-L58))</f>
        <v/>
      </c>
      <c r="N58" s="16" t="str">
        <f>IF(NOT(COUNTIFS(Intervencoes!$A$7:$A$26,A58,Intervencoes!$B$7:$B$26,"&lt;&gt;")=1),"",IF(Q58&lt;&gt;"Calculável","Por apurar",ROUND(M58*Instrucoes!$B$7,2)))</f>
        <v/>
      </c>
      <c r="O58" s="16" t="str">
        <f>IF(NOT(COUNTIFS(Intervencoes!$A$7:$A$26,A58,Intervencoes!$B$7:$B$26,"&lt;&gt;")=1),"",IF(Q58&lt;&gt;"Calculável","Por apurar",H58-I58-K58-N58))</f>
        <v/>
      </c>
      <c r="P58" s="16" t="str">
        <f>IF(NOT(COUNTIFS(Intervencoes!$A$7:$A$26,A58,Intervencoes!$B$7:$B$26,"&lt;&gt;")=1),"",IF(Q58&lt;&gt;"Calculável","Por apurar",IF(COUNT(E58:F58)&lt;2,"Por apurar",O58-SUM(E58:F58))))</f>
        <v/>
      </c>
      <c r="Q58" s="35" t="str">
        <f>IF(AND(NOT(COUNTIFS(Intervencoes!$A$7:$A$106,A58,Intervencoes!$B$7:$B$106,"&lt;&gt;")=1),COUNTA(B58:G58)=0),"",IF(NOT(COUNTIFS(Intervencoes!$A$7:$A$106,A58,Intervencoes!$B$7:$B$106,"&lt;&gt;")=1),"Rever intervenção sem designação",IF(NOT(ISNUMBER(J58)),"Falta completar orçamento",IF(OR(B58="",C58="",B58="Por apurar",C58="Por apurar",D58&lt;&gt;"Confirmo"),"Falta confirmar seguros e apoios",IF(OR(COUNTIF(Fontes!$M$7:$M$106,"&lt;&gt;OK")-COUNTBLANK(Fontes!$M$7:$M$106)&gt;0,COUNTIF(Coberturas!$I$7:$I$306,"&lt;&gt;OK")-COUNTBLANK(Coberturas!$I$7:$I$306)&gt;0),"Rever fontes ou coberturas pendentes",IF(AND(OR(B58="Sim",C58="Sim"),COUNTIF(Coberturas!$D$7:$D$306,A58)=0),"Falta associar fonte aos custos",IF(AND(B58="Não",C58="Não",SUMIF(Coberturas!$D$7:$D$306,A58,Coberturas!$E$7:$E$306)&gt;0),"Rever declaração de inexistência","Calculável")))))))</f>
        <v/>
      </c>
    </row>
    <row r="59" spans="1:17" ht="34.950000000000003" customHeight="1">
      <c r="A59" s="8" t="s">
        <v>784</v>
      </c>
      <c r="B59" s="7"/>
      <c r="C59" s="7"/>
      <c r="D59" s="7"/>
      <c r="E59" s="12"/>
      <c r="F59" s="12"/>
      <c r="G59" s="7"/>
      <c r="H59" s="16" t="str">
        <f>IF(NOT(COUNTIFS(Intervencoes!$A$7:$A$26,A59,Intervencoes!$B$7:$B$26,"&lt;&gt;")=1),"",IF(OR(COUNTIF(Orcamento!$B$7:$B$106,A59)=0,COUNTIFS(Orcamento!$B$7:$B$106,A59,Orcamento!$T$7:$T$106,"&lt;&gt;OK")&gt;0),"Por apurar",SUMIF(Orcamento!$B$7:$B$106,A59,Orcamento!$K$7:$K$106)))</f>
        <v/>
      </c>
      <c r="I59" s="16" t="str">
        <f>IF(NOT(COUNTIFS(Intervencoes!$A$7:$A$26,A59,Intervencoes!$B$7:$B$26,"&lt;&gt;")=1),"",IF(OR(COUNTIF(Orcamento!$B$7:$B$106,A59)=0,COUNTIFS(Orcamento!$B$7:$B$106,A59,Orcamento!$T$7:$T$106,"&lt;&gt;OK")&gt;0),"Por apurar",SUMIF(Orcamento!$B$7:$B$106,A59,Orcamento!$L$7:$L$106)))</f>
        <v/>
      </c>
      <c r="J59" s="16" t="str">
        <f>IF(NOT(COUNTIFS(Intervencoes!$A$7:$A$26,A59,Intervencoes!$B$7:$B$26,"&lt;&gt;")=1),"",IF(OR(COUNTIF(Orcamento!$B$7:$B$106,A59)=0,COUNTIFS(Orcamento!$B$7:$B$106,A59,Orcamento!$T$7:$T$106,"&lt;&gt;OK")&gt;0),"Por apurar",SUMIF(Orcamento!$B$7:$B$106,A59,Orcamento!$S$7:$S$106)))</f>
        <v/>
      </c>
      <c r="K59" s="37" t="str">
        <f>IF(NOT(COUNTIFS(Intervencoes!$A$7:$A$106,A59,Intervencoes!$B$7:$B$106,"&lt;&gt;")=1),"",IF(Q59&lt;&gt;"Calculável","Por apurar",SUMIF(Coberturas!$D$7:$D$306,A59,Coberturas!$E$7:$E$306)))</f>
        <v/>
      </c>
      <c r="L59" s="37" t="str">
        <f>IF(NOT(COUNTIFS(Intervencoes!$A$7:$A$106,A59,Intervencoes!$B$7:$B$106,"&lt;&gt;")=1),"",IF(Q59&lt;&gt;"Calculável","Por apurar",SUMIF(Coberturas!$D$7:$D$306,A59,Coberturas!$F$7:$F$306)))</f>
        <v/>
      </c>
      <c r="M59" s="16" t="str">
        <f>IF(NOT(COUNTIFS(Intervencoes!$A$7:$A$26,A59,Intervencoes!$B$7:$B$26,"&lt;&gt;")=1),"",IF(Q59&lt;&gt;"Calculável","Por apurar",J59-L59))</f>
        <v/>
      </c>
      <c r="N59" s="16" t="str">
        <f>IF(NOT(COUNTIFS(Intervencoes!$A$7:$A$26,A59,Intervencoes!$B$7:$B$26,"&lt;&gt;")=1),"",IF(Q59&lt;&gt;"Calculável","Por apurar",ROUND(M59*Instrucoes!$B$7,2)))</f>
        <v/>
      </c>
      <c r="O59" s="16" t="str">
        <f>IF(NOT(COUNTIFS(Intervencoes!$A$7:$A$26,A59,Intervencoes!$B$7:$B$26,"&lt;&gt;")=1),"",IF(Q59&lt;&gt;"Calculável","Por apurar",H59-I59-K59-N59))</f>
        <v/>
      </c>
      <c r="P59" s="16" t="str">
        <f>IF(NOT(COUNTIFS(Intervencoes!$A$7:$A$26,A59,Intervencoes!$B$7:$B$26,"&lt;&gt;")=1),"",IF(Q59&lt;&gt;"Calculável","Por apurar",IF(COUNT(E59:F59)&lt;2,"Por apurar",O59-SUM(E59:F59))))</f>
        <v/>
      </c>
      <c r="Q59" s="35" t="str">
        <f>IF(AND(NOT(COUNTIFS(Intervencoes!$A$7:$A$106,A59,Intervencoes!$B$7:$B$106,"&lt;&gt;")=1),COUNTA(B59:G59)=0),"",IF(NOT(COUNTIFS(Intervencoes!$A$7:$A$106,A59,Intervencoes!$B$7:$B$106,"&lt;&gt;")=1),"Rever intervenção sem designação",IF(NOT(ISNUMBER(J59)),"Falta completar orçamento",IF(OR(B59="",C59="",B59="Por apurar",C59="Por apurar",D59&lt;&gt;"Confirmo"),"Falta confirmar seguros e apoios",IF(OR(COUNTIF(Fontes!$M$7:$M$106,"&lt;&gt;OK")-COUNTBLANK(Fontes!$M$7:$M$106)&gt;0,COUNTIF(Coberturas!$I$7:$I$306,"&lt;&gt;OK")-COUNTBLANK(Coberturas!$I$7:$I$306)&gt;0),"Rever fontes ou coberturas pendentes",IF(AND(OR(B59="Sim",C59="Sim"),COUNTIF(Coberturas!$D$7:$D$306,A59)=0),"Falta associar fonte aos custos",IF(AND(B59="Não",C59="Não",SUMIF(Coberturas!$D$7:$D$306,A59,Coberturas!$E$7:$E$306)&gt;0),"Rever declaração de inexistência","Calculável")))))))</f>
        <v/>
      </c>
    </row>
    <row r="60" spans="1:17" ht="34.950000000000003" customHeight="1">
      <c r="A60" s="8" t="s">
        <v>785</v>
      </c>
      <c r="B60" s="7"/>
      <c r="C60" s="7"/>
      <c r="D60" s="7"/>
      <c r="E60" s="12"/>
      <c r="F60" s="12"/>
      <c r="G60" s="7"/>
      <c r="H60" s="16" t="str">
        <f>IF(NOT(COUNTIFS(Intervencoes!$A$7:$A$26,A60,Intervencoes!$B$7:$B$26,"&lt;&gt;")=1),"",IF(OR(COUNTIF(Orcamento!$B$7:$B$106,A60)=0,COUNTIFS(Orcamento!$B$7:$B$106,A60,Orcamento!$T$7:$T$106,"&lt;&gt;OK")&gt;0),"Por apurar",SUMIF(Orcamento!$B$7:$B$106,A60,Orcamento!$K$7:$K$106)))</f>
        <v/>
      </c>
      <c r="I60" s="16" t="str">
        <f>IF(NOT(COUNTIFS(Intervencoes!$A$7:$A$26,A60,Intervencoes!$B$7:$B$26,"&lt;&gt;")=1),"",IF(OR(COUNTIF(Orcamento!$B$7:$B$106,A60)=0,COUNTIFS(Orcamento!$B$7:$B$106,A60,Orcamento!$T$7:$T$106,"&lt;&gt;OK")&gt;0),"Por apurar",SUMIF(Orcamento!$B$7:$B$106,A60,Orcamento!$L$7:$L$106)))</f>
        <v/>
      </c>
      <c r="J60" s="16" t="str">
        <f>IF(NOT(COUNTIFS(Intervencoes!$A$7:$A$26,A60,Intervencoes!$B$7:$B$26,"&lt;&gt;")=1),"",IF(OR(COUNTIF(Orcamento!$B$7:$B$106,A60)=0,COUNTIFS(Orcamento!$B$7:$B$106,A60,Orcamento!$T$7:$T$106,"&lt;&gt;OK")&gt;0),"Por apurar",SUMIF(Orcamento!$B$7:$B$106,A60,Orcamento!$S$7:$S$106)))</f>
        <v/>
      </c>
      <c r="K60" s="37" t="str">
        <f>IF(NOT(COUNTIFS(Intervencoes!$A$7:$A$106,A60,Intervencoes!$B$7:$B$106,"&lt;&gt;")=1),"",IF(Q60&lt;&gt;"Calculável","Por apurar",SUMIF(Coberturas!$D$7:$D$306,A60,Coberturas!$E$7:$E$306)))</f>
        <v/>
      </c>
      <c r="L60" s="37" t="str">
        <f>IF(NOT(COUNTIFS(Intervencoes!$A$7:$A$106,A60,Intervencoes!$B$7:$B$106,"&lt;&gt;")=1),"",IF(Q60&lt;&gt;"Calculável","Por apurar",SUMIF(Coberturas!$D$7:$D$306,A60,Coberturas!$F$7:$F$306)))</f>
        <v/>
      </c>
      <c r="M60" s="16" t="str">
        <f>IF(NOT(COUNTIFS(Intervencoes!$A$7:$A$26,A60,Intervencoes!$B$7:$B$26,"&lt;&gt;")=1),"",IF(Q60&lt;&gt;"Calculável","Por apurar",J60-L60))</f>
        <v/>
      </c>
      <c r="N60" s="16" t="str">
        <f>IF(NOT(COUNTIFS(Intervencoes!$A$7:$A$26,A60,Intervencoes!$B$7:$B$26,"&lt;&gt;")=1),"",IF(Q60&lt;&gt;"Calculável","Por apurar",ROUND(M60*Instrucoes!$B$7,2)))</f>
        <v/>
      </c>
      <c r="O60" s="16" t="str">
        <f>IF(NOT(COUNTIFS(Intervencoes!$A$7:$A$26,A60,Intervencoes!$B$7:$B$26,"&lt;&gt;")=1),"",IF(Q60&lt;&gt;"Calculável","Por apurar",H60-I60-K60-N60))</f>
        <v/>
      </c>
      <c r="P60" s="16" t="str">
        <f>IF(NOT(COUNTIFS(Intervencoes!$A$7:$A$26,A60,Intervencoes!$B$7:$B$26,"&lt;&gt;")=1),"",IF(Q60&lt;&gt;"Calculável","Por apurar",IF(COUNT(E60:F60)&lt;2,"Por apurar",O60-SUM(E60:F60))))</f>
        <v/>
      </c>
      <c r="Q60" s="35" t="str">
        <f>IF(AND(NOT(COUNTIFS(Intervencoes!$A$7:$A$106,A60,Intervencoes!$B$7:$B$106,"&lt;&gt;")=1),COUNTA(B60:G60)=0),"",IF(NOT(COUNTIFS(Intervencoes!$A$7:$A$106,A60,Intervencoes!$B$7:$B$106,"&lt;&gt;")=1),"Rever intervenção sem designação",IF(NOT(ISNUMBER(J60)),"Falta completar orçamento",IF(OR(B60="",C60="",B60="Por apurar",C60="Por apurar",D60&lt;&gt;"Confirmo"),"Falta confirmar seguros e apoios",IF(OR(COUNTIF(Fontes!$M$7:$M$106,"&lt;&gt;OK")-COUNTBLANK(Fontes!$M$7:$M$106)&gt;0,COUNTIF(Coberturas!$I$7:$I$306,"&lt;&gt;OK")-COUNTBLANK(Coberturas!$I$7:$I$306)&gt;0),"Rever fontes ou coberturas pendentes",IF(AND(OR(B60="Sim",C60="Sim"),COUNTIF(Coberturas!$D$7:$D$306,A60)=0),"Falta associar fonte aos custos",IF(AND(B60="Não",C60="Não",SUMIF(Coberturas!$D$7:$D$306,A60,Coberturas!$E$7:$E$306)&gt;0),"Rever declaração de inexistência","Calculável")))))))</f>
        <v/>
      </c>
    </row>
    <row r="61" spans="1:17" ht="34.950000000000003" customHeight="1">
      <c r="A61" s="8" t="s">
        <v>786</v>
      </c>
      <c r="B61" s="7"/>
      <c r="C61" s="7"/>
      <c r="D61" s="7"/>
      <c r="E61" s="12"/>
      <c r="F61" s="12"/>
      <c r="G61" s="7"/>
      <c r="H61" s="16" t="str">
        <f>IF(NOT(COUNTIFS(Intervencoes!$A$7:$A$26,A61,Intervencoes!$B$7:$B$26,"&lt;&gt;")=1),"",IF(OR(COUNTIF(Orcamento!$B$7:$B$106,A61)=0,COUNTIFS(Orcamento!$B$7:$B$106,A61,Orcamento!$T$7:$T$106,"&lt;&gt;OK")&gt;0),"Por apurar",SUMIF(Orcamento!$B$7:$B$106,A61,Orcamento!$K$7:$K$106)))</f>
        <v/>
      </c>
      <c r="I61" s="16" t="str">
        <f>IF(NOT(COUNTIFS(Intervencoes!$A$7:$A$26,A61,Intervencoes!$B$7:$B$26,"&lt;&gt;")=1),"",IF(OR(COUNTIF(Orcamento!$B$7:$B$106,A61)=0,COUNTIFS(Orcamento!$B$7:$B$106,A61,Orcamento!$T$7:$T$106,"&lt;&gt;OK")&gt;0),"Por apurar",SUMIF(Orcamento!$B$7:$B$106,A61,Orcamento!$L$7:$L$106)))</f>
        <v/>
      </c>
      <c r="J61" s="16" t="str">
        <f>IF(NOT(COUNTIFS(Intervencoes!$A$7:$A$26,A61,Intervencoes!$B$7:$B$26,"&lt;&gt;")=1),"",IF(OR(COUNTIF(Orcamento!$B$7:$B$106,A61)=0,COUNTIFS(Orcamento!$B$7:$B$106,A61,Orcamento!$T$7:$T$106,"&lt;&gt;OK")&gt;0),"Por apurar",SUMIF(Orcamento!$B$7:$B$106,A61,Orcamento!$S$7:$S$106)))</f>
        <v/>
      </c>
      <c r="K61" s="37" t="str">
        <f>IF(NOT(COUNTIFS(Intervencoes!$A$7:$A$106,A61,Intervencoes!$B$7:$B$106,"&lt;&gt;")=1),"",IF(Q61&lt;&gt;"Calculável","Por apurar",SUMIF(Coberturas!$D$7:$D$306,A61,Coberturas!$E$7:$E$306)))</f>
        <v/>
      </c>
      <c r="L61" s="37" t="str">
        <f>IF(NOT(COUNTIFS(Intervencoes!$A$7:$A$106,A61,Intervencoes!$B$7:$B$106,"&lt;&gt;")=1),"",IF(Q61&lt;&gt;"Calculável","Por apurar",SUMIF(Coberturas!$D$7:$D$306,A61,Coberturas!$F$7:$F$306)))</f>
        <v/>
      </c>
      <c r="M61" s="16" t="str">
        <f>IF(NOT(COUNTIFS(Intervencoes!$A$7:$A$26,A61,Intervencoes!$B$7:$B$26,"&lt;&gt;")=1),"",IF(Q61&lt;&gt;"Calculável","Por apurar",J61-L61))</f>
        <v/>
      </c>
      <c r="N61" s="16" t="str">
        <f>IF(NOT(COUNTIFS(Intervencoes!$A$7:$A$26,A61,Intervencoes!$B$7:$B$26,"&lt;&gt;")=1),"",IF(Q61&lt;&gt;"Calculável","Por apurar",ROUND(M61*Instrucoes!$B$7,2)))</f>
        <v/>
      </c>
      <c r="O61" s="16" t="str">
        <f>IF(NOT(COUNTIFS(Intervencoes!$A$7:$A$26,A61,Intervencoes!$B$7:$B$26,"&lt;&gt;")=1),"",IF(Q61&lt;&gt;"Calculável","Por apurar",H61-I61-K61-N61))</f>
        <v/>
      </c>
      <c r="P61" s="16" t="str">
        <f>IF(NOT(COUNTIFS(Intervencoes!$A$7:$A$26,A61,Intervencoes!$B$7:$B$26,"&lt;&gt;")=1),"",IF(Q61&lt;&gt;"Calculável","Por apurar",IF(COUNT(E61:F61)&lt;2,"Por apurar",O61-SUM(E61:F61))))</f>
        <v/>
      </c>
      <c r="Q61" s="35" t="str">
        <f>IF(AND(NOT(COUNTIFS(Intervencoes!$A$7:$A$106,A61,Intervencoes!$B$7:$B$106,"&lt;&gt;")=1),COUNTA(B61:G61)=0),"",IF(NOT(COUNTIFS(Intervencoes!$A$7:$A$106,A61,Intervencoes!$B$7:$B$106,"&lt;&gt;")=1),"Rever intervenção sem designação",IF(NOT(ISNUMBER(J61)),"Falta completar orçamento",IF(OR(B61="",C61="",B61="Por apurar",C61="Por apurar",D61&lt;&gt;"Confirmo"),"Falta confirmar seguros e apoios",IF(OR(COUNTIF(Fontes!$M$7:$M$106,"&lt;&gt;OK")-COUNTBLANK(Fontes!$M$7:$M$106)&gt;0,COUNTIF(Coberturas!$I$7:$I$306,"&lt;&gt;OK")-COUNTBLANK(Coberturas!$I$7:$I$306)&gt;0),"Rever fontes ou coberturas pendentes",IF(AND(OR(B61="Sim",C61="Sim"),COUNTIF(Coberturas!$D$7:$D$306,A61)=0),"Falta associar fonte aos custos",IF(AND(B61="Não",C61="Não",SUMIF(Coberturas!$D$7:$D$306,A61,Coberturas!$E$7:$E$306)&gt;0),"Rever declaração de inexistência","Calculável")))))))</f>
        <v/>
      </c>
    </row>
    <row r="62" spans="1:17" ht="34.950000000000003" customHeight="1">
      <c r="A62" s="8" t="s">
        <v>787</v>
      </c>
      <c r="B62" s="7"/>
      <c r="C62" s="7"/>
      <c r="D62" s="7"/>
      <c r="E62" s="12"/>
      <c r="F62" s="12"/>
      <c r="G62" s="7"/>
      <c r="H62" s="16" t="str">
        <f>IF(NOT(COUNTIFS(Intervencoes!$A$7:$A$26,A62,Intervencoes!$B$7:$B$26,"&lt;&gt;")=1),"",IF(OR(COUNTIF(Orcamento!$B$7:$B$106,A62)=0,COUNTIFS(Orcamento!$B$7:$B$106,A62,Orcamento!$T$7:$T$106,"&lt;&gt;OK")&gt;0),"Por apurar",SUMIF(Orcamento!$B$7:$B$106,A62,Orcamento!$K$7:$K$106)))</f>
        <v/>
      </c>
      <c r="I62" s="16" t="str">
        <f>IF(NOT(COUNTIFS(Intervencoes!$A$7:$A$26,A62,Intervencoes!$B$7:$B$26,"&lt;&gt;")=1),"",IF(OR(COUNTIF(Orcamento!$B$7:$B$106,A62)=0,COUNTIFS(Orcamento!$B$7:$B$106,A62,Orcamento!$T$7:$T$106,"&lt;&gt;OK")&gt;0),"Por apurar",SUMIF(Orcamento!$B$7:$B$106,A62,Orcamento!$L$7:$L$106)))</f>
        <v/>
      </c>
      <c r="J62" s="16" t="str">
        <f>IF(NOT(COUNTIFS(Intervencoes!$A$7:$A$26,A62,Intervencoes!$B$7:$B$26,"&lt;&gt;")=1),"",IF(OR(COUNTIF(Orcamento!$B$7:$B$106,A62)=0,COUNTIFS(Orcamento!$B$7:$B$106,A62,Orcamento!$T$7:$T$106,"&lt;&gt;OK")&gt;0),"Por apurar",SUMIF(Orcamento!$B$7:$B$106,A62,Orcamento!$S$7:$S$106)))</f>
        <v/>
      </c>
      <c r="K62" s="37" t="str">
        <f>IF(NOT(COUNTIFS(Intervencoes!$A$7:$A$106,A62,Intervencoes!$B$7:$B$106,"&lt;&gt;")=1),"",IF(Q62&lt;&gt;"Calculável","Por apurar",SUMIF(Coberturas!$D$7:$D$306,A62,Coberturas!$E$7:$E$306)))</f>
        <v/>
      </c>
      <c r="L62" s="37" t="str">
        <f>IF(NOT(COUNTIFS(Intervencoes!$A$7:$A$106,A62,Intervencoes!$B$7:$B$106,"&lt;&gt;")=1),"",IF(Q62&lt;&gt;"Calculável","Por apurar",SUMIF(Coberturas!$D$7:$D$306,A62,Coberturas!$F$7:$F$306)))</f>
        <v/>
      </c>
      <c r="M62" s="16" t="str">
        <f>IF(NOT(COUNTIFS(Intervencoes!$A$7:$A$26,A62,Intervencoes!$B$7:$B$26,"&lt;&gt;")=1),"",IF(Q62&lt;&gt;"Calculável","Por apurar",J62-L62))</f>
        <v/>
      </c>
      <c r="N62" s="16" t="str">
        <f>IF(NOT(COUNTIFS(Intervencoes!$A$7:$A$26,A62,Intervencoes!$B$7:$B$26,"&lt;&gt;")=1),"",IF(Q62&lt;&gt;"Calculável","Por apurar",ROUND(M62*Instrucoes!$B$7,2)))</f>
        <v/>
      </c>
      <c r="O62" s="16" t="str">
        <f>IF(NOT(COUNTIFS(Intervencoes!$A$7:$A$26,A62,Intervencoes!$B$7:$B$26,"&lt;&gt;")=1),"",IF(Q62&lt;&gt;"Calculável","Por apurar",H62-I62-K62-N62))</f>
        <v/>
      </c>
      <c r="P62" s="16" t="str">
        <f>IF(NOT(COUNTIFS(Intervencoes!$A$7:$A$26,A62,Intervencoes!$B$7:$B$26,"&lt;&gt;")=1),"",IF(Q62&lt;&gt;"Calculável","Por apurar",IF(COUNT(E62:F62)&lt;2,"Por apurar",O62-SUM(E62:F62))))</f>
        <v/>
      </c>
      <c r="Q62" s="35" t="str">
        <f>IF(AND(NOT(COUNTIFS(Intervencoes!$A$7:$A$106,A62,Intervencoes!$B$7:$B$106,"&lt;&gt;")=1),COUNTA(B62:G62)=0),"",IF(NOT(COUNTIFS(Intervencoes!$A$7:$A$106,A62,Intervencoes!$B$7:$B$106,"&lt;&gt;")=1),"Rever intervenção sem designação",IF(NOT(ISNUMBER(J62)),"Falta completar orçamento",IF(OR(B62="",C62="",B62="Por apurar",C62="Por apurar",D62&lt;&gt;"Confirmo"),"Falta confirmar seguros e apoios",IF(OR(COUNTIF(Fontes!$M$7:$M$106,"&lt;&gt;OK")-COUNTBLANK(Fontes!$M$7:$M$106)&gt;0,COUNTIF(Coberturas!$I$7:$I$306,"&lt;&gt;OK")-COUNTBLANK(Coberturas!$I$7:$I$306)&gt;0),"Rever fontes ou coberturas pendentes",IF(AND(OR(B62="Sim",C62="Sim"),COUNTIF(Coberturas!$D$7:$D$306,A62)=0),"Falta associar fonte aos custos",IF(AND(B62="Não",C62="Não",SUMIF(Coberturas!$D$7:$D$306,A62,Coberturas!$E$7:$E$306)&gt;0),"Rever declaração de inexistência","Calculável")))))))</f>
        <v/>
      </c>
    </row>
    <row r="63" spans="1:17" ht="34.950000000000003" customHeight="1">
      <c r="A63" s="8" t="s">
        <v>788</v>
      </c>
      <c r="B63" s="7"/>
      <c r="C63" s="7"/>
      <c r="D63" s="7"/>
      <c r="E63" s="12"/>
      <c r="F63" s="12"/>
      <c r="G63" s="7"/>
      <c r="H63" s="16" t="str">
        <f>IF(NOT(COUNTIFS(Intervencoes!$A$7:$A$26,A63,Intervencoes!$B$7:$B$26,"&lt;&gt;")=1),"",IF(OR(COUNTIF(Orcamento!$B$7:$B$106,A63)=0,COUNTIFS(Orcamento!$B$7:$B$106,A63,Orcamento!$T$7:$T$106,"&lt;&gt;OK")&gt;0),"Por apurar",SUMIF(Orcamento!$B$7:$B$106,A63,Orcamento!$K$7:$K$106)))</f>
        <v/>
      </c>
      <c r="I63" s="16" t="str">
        <f>IF(NOT(COUNTIFS(Intervencoes!$A$7:$A$26,A63,Intervencoes!$B$7:$B$26,"&lt;&gt;")=1),"",IF(OR(COUNTIF(Orcamento!$B$7:$B$106,A63)=0,COUNTIFS(Orcamento!$B$7:$B$106,A63,Orcamento!$T$7:$T$106,"&lt;&gt;OK")&gt;0),"Por apurar",SUMIF(Orcamento!$B$7:$B$106,A63,Orcamento!$L$7:$L$106)))</f>
        <v/>
      </c>
      <c r="J63" s="16" t="str">
        <f>IF(NOT(COUNTIFS(Intervencoes!$A$7:$A$26,A63,Intervencoes!$B$7:$B$26,"&lt;&gt;")=1),"",IF(OR(COUNTIF(Orcamento!$B$7:$B$106,A63)=0,COUNTIFS(Orcamento!$B$7:$B$106,A63,Orcamento!$T$7:$T$106,"&lt;&gt;OK")&gt;0),"Por apurar",SUMIF(Orcamento!$B$7:$B$106,A63,Orcamento!$S$7:$S$106)))</f>
        <v/>
      </c>
      <c r="K63" s="37" t="str">
        <f>IF(NOT(COUNTIFS(Intervencoes!$A$7:$A$106,A63,Intervencoes!$B$7:$B$106,"&lt;&gt;")=1),"",IF(Q63&lt;&gt;"Calculável","Por apurar",SUMIF(Coberturas!$D$7:$D$306,A63,Coberturas!$E$7:$E$306)))</f>
        <v/>
      </c>
      <c r="L63" s="37" t="str">
        <f>IF(NOT(COUNTIFS(Intervencoes!$A$7:$A$106,A63,Intervencoes!$B$7:$B$106,"&lt;&gt;")=1),"",IF(Q63&lt;&gt;"Calculável","Por apurar",SUMIF(Coberturas!$D$7:$D$306,A63,Coberturas!$F$7:$F$306)))</f>
        <v/>
      </c>
      <c r="M63" s="16" t="str">
        <f>IF(NOT(COUNTIFS(Intervencoes!$A$7:$A$26,A63,Intervencoes!$B$7:$B$26,"&lt;&gt;")=1),"",IF(Q63&lt;&gt;"Calculável","Por apurar",J63-L63))</f>
        <v/>
      </c>
      <c r="N63" s="16" t="str">
        <f>IF(NOT(COUNTIFS(Intervencoes!$A$7:$A$26,A63,Intervencoes!$B$7:$B$26,"&lt;&gt;")=1),"",IF(Q63&lt;&gt;"Calculável","Por apurar",ROUND(M63*Instrucoes!$B$7,2)))</f>
        <v/>
      </c>
      <c r="O63" s="16" t="str">
        <f>IF(NOT(COUNTIFS(Intervencoes!$A$7:$A$26,A63,Intervencoes!$B$7:$B$26,"&lt;&gt;")=1),"",IF(Q63&lt;&gt;"Calculável","Por apurar",H63-I63-K63-N63))</f>
        <v/>
      </c>
      <c r="P63" s="16" t="str">
        <f>IF(NOT(COUNTIFS(Intervencoes!$A$7:$A$26,A63,Intervencoes!$B$7:$B$26,"&lt;&gt;")=1),"",IF(Q63&lt;&gt;"Calculável","Por apurar",IF(COUNT(E63:F63)&lt;2,"Por apurar",O63-SUM(E63:F63))))</f>
        <v/>
      </c>
      <c r="Q63" s="35" t="str">
        <f>IF(AND(NOT(COUNTIFS(Intervencoes!$A$7:$A$106,A63,Intervencoes!$B$7:$B$106,"&lt;&gt;")=1),COUNTA(B63:G63)=0),"",IF(NOT(COUNTIFS(Intervencoes!$A$7:$A$106,A63,Intervencoes!$B$7:$B$106,"&lt;&gt;")=1),"Rever intervenção sem designação",IF(NOT(ISNUMBER(J63)),"Falta completar orçamento",IF(OR(B63="",C63="",B63="Por apurar",C63="Por apurar",D63&lt;&gt;"Confirmo"),"Falta confirmar seguros e apoios",IF(OR(COUNTIF(Fontes!$M$7:$M$106,"&lt;&gt;OK")-COUNTBLANK(Fontes!$M$7:$M$106)&gt;0,COUNTIF(Coberturas!$I$7:$I$306,"&lt;&gt;OK")-COUNTBLANK(Coberturas!$I$7:$I$306)&gt;0),"Rever fontes ou coberturas pendentes",IF(AND(OR(B63="Sim",C63="Sim"),COUNTIF(Coberturas!$D$7:$D$306,A63)=0),"Falta associar fonte aos custos",IF(AND(B63="Não",C63="Não",SUMIF(Coberturas!$D$7:$D$306,A63,Coberturas!$E$7:$E$306)&gt;0),"Rever declaração de inexistência","Calculável")))))))</f>
        <v/>
      </c>
    </row>
    <row r="64" spans="1:17" ht="34.950000000000003" customHeight="1">
      <c r="A64" s="8" t="s">
        <v>789</v>
      </c>
      <c r="B64" s="7"/>
      <c r="C64" s="7"/>
      <c r="D64" s="7"/>
      <c r="E64" s="12"/>
      <c r="F64" s="12"/>
      <c r="G64" s="7"/>
      <c r="H64" s="16" t="str">
        <f>IF(NOT(COUNTIFS(Intervencoes!$A$7:$A$26,A64,Intervencoes!$B$7:$B$26,"&lt;&gt;")=1),"",IF(OR(COUNTIF(Orcamento!$B$7:$B$106,A64)=0,COUNTIFS(Orcamento!$B$7:$B$106,A64,Orcamento!$T$7:$T$106,"&lt;&gt;OK")&gt;0),"Por apurar",SUMIF(Orcamento!$B$7:$B$106,A64,Orcamento!$K$7:$K$106)))</f>
        <v/>
      </c>
      <c r="I64" s="16" t="str">
        <f>IF(NOT(COUNTIFS(Intervencoes!$A$7:$A$26,A64,Intervencoes!$B$7:$B$26,"&lt;&gt;")=1),"",IF(OR(COUNTIF(Orcamento!$B$7:$B$106,A64)=0,COUNTIFS(Orcamento!$B$7:$B$106,A64,Orcamento!$T$7:$T$106,"&lt;&gt;OK")&gt;0),"Por apurar",SUMIF(Orcamento!$B$7:$B$106,A64,Orcamento!$L$7:$L$106)))</f>
        <v/>
      </c>
      <c r="J64" s="16" t="str">
        <f>IF(NOT(COUNTIFS(Intervencoes!$A$7:$A$26,A64,Intervencoes!$B$7:$B$26,"&lt;&gt;")=1),"",IF(OR(COUNTIF(Orcamento!$B$7:$B$106,A64)=0,COUNTIFS(Orcamento!$B$7:$B$106,A64,Orcamento!$T$7:$T$106,"&lt;&gt;OK")&gt;0),"Por apurar",SUMIF(Orcamento!$B$7:$B$106,A64,Orcamento!$S$7:$S$106)))</f>
        <v/>
      </c>
      <c r="K64" s="37" t="str">
        <f>IF(NOT(COUNTIFS(Intervencoes!$A$7:$A$106,A64,Intervencoes!$B$7:$B$106,"&lt;&gt;")=1),"",IF(Q64&lt;&gt;"Calculável","Por apurar",SUMIF(Coberturas!$D$7:$D$306,A64,Coberturas!$E$7:$E$306)))</f>
        <v/>
      </c>
      <c r="L64" s="37" t="str">
        <f>IF(NOT(COUNTIFS(Intervencoes!$A$7:$A$106,A64,Intervencoes!$B$7:$B$106,"&lt;&gt;")=1),"",IF(Q64&lt;&gt;"Calculável","Por apurar",SUMIF(Coberturas!$D$7:$D$306,A64,Coberturas!$F$7:$F$306)))</f>
        <v/>
      </c>
      <c r="M64" s="16" t="str">
        <f>IF(NOT(COUNTIFS(Intervencoes!$A$7:$A$26,A64,Intervencoes!$B$7:$B$26,"&lt;&gt;")=1),"",IF(Q64&lt;&gt;"Calculável","Por apurar",J64-L64))</f>
        <v/>
      </c>
      <c r="N64" s="16" t="str">
        <f>IF(NOT(COUNTIFS(Intervencoes!$A$7:$A$26,A64,Intervencoes!$B$7:$B$26,"&lt;&gt;")=1),"",IF(Q64&lt;&gt;"Calculável","Por apurar",ROUND(M64*Instrucoes!$B$7,2)))</f>
        <v/>
      </c>
      <c r="O64" s="16" t="str">
        <f>IF(NOT(COUNTIFS(Intervencoes!$A$7:$A$26,A64,Intervencoes!$B$7:$B$26,"&lt;&gt;")=1),"",IF(Q64&lt;&gt;"Calculável","Por apurar",H64-I64-K64-N64))</f>
        <v/>
      </c>
      <c r="P64" s="16" t="str">
        <f>IF(NOT(COUNTIFS(Intervencoes!$A$7:$A$26,A64,Intervencoes!$B$7:$B$26,"&lt;&gt;")=1),"",IF(Q64&lt;&gt;"Calculável","Por apurar",IF(COUNT(E64:F64)&lt;2,"Por apurar",O64-SUM(E64:F64))))</f>
        <v/>
      </c>
      <c r="Q64" s="35" t="str">
        <f>IF(AND(NOT(COUNTIFS(Intervencoes!$A$7:$A$106,A64,Intervencoes!$B$7:$B$106,"&lt;&gt;")=1),COUNTA(B64:G64)=0),"",IF(NOT(COUNTIFS(Intervencoes!$A$7:$A$106,A64,Intervencoes!$B$7:$B$106,"&lt;&gt;")=1),"Rever intervenção sem designação",IF(NOT(ISNUMBER(J64)),"Falta completar orçamento",IF(OR(B64="",C64="",B64="Por apurar",C64="Por apurar",D64&lt;&gt;"Confirmo"),"Falta confirmar seguros e apoios",IF(OR(COUNTIF(Fontes!$M$7:$M$106,"&lt;&gt;OK")-COUNTBLANK(Fontes!$M$7:$M$106)&gt;0,COUNTIF(Coberturas!$I$7:$I$306,"&lt;&gt;OK")-COUNTBLANK(Coberturas!$I$7:$I$306)&gt;0),"Rever fontes ou coberturas pendentes",IF(AND(OR(B64="Sim",C64="Sim"),COUNTIF(Coberturas!$D$7:$D$306,A64)=0),"Falta associar fonte aos custos",IF(AND(B64="Não",C64="Não",SUMIF(Coberturas!$D$7:$D$306,A64,Coberturas!$E$7:$E$306)&gt;0),"Rever declaração de inexistência","Calculável")))))))</f>
        <v/>
      </c>
    </row>
    <row r="65" spans="1:17" ht="34.950000000000003" customHeight="1">
      <c r="A65" s="8" t="s">
        <v>790</v>
      </c>
      <c r="B65" s="7"/>
      <c r="C65" s="7"/>
      <c r="D65" s="7"/>
      <c r="E65" s="12"/>
      <c r="F65" s="12"/>
      <c r="G65" s="7"/>
      <c r="H65" s="16" t="str">
        <f>IF(NOT(COUNTIFS(Intervencoes!$A$7:$A$26,A65,Intervencoes!$B$7:$B$26,"&lt;&gt;")=1),"",IF(OR(COUNTIF(Orcamento!$B$7:$B$106,A65)=0,COUNTIFS(Orcamento!$B$7:$B$106,A65,Orcamento!$T$7:$T$106,"&lt;&gt;OK")&gt;0),"Por apurar",SUMIF(Orcamento!$B$7:$B$106,A65,Orcamento!$K$7:$K$106)))</f>
        <v/>
      </c>
      <c r="I65" s="16" t="str">
        <f>IF(NOT(COUNTIFS(Intervencoes!$A$7:$A$26,A65,Intervencoes!$B$7:$B$26,"&lt;&gt;")=1),"",IF(OR(COUNTIF(Orcamento!$B$7:$B$106,A65)=0,COUNTIFS(Orcamento!$B$7:$B$106,A65,Orcamento!$T$7:$T$106,"&lt;&gt;OK")&gt;0),"Por apurar",SUMIF(Orcamento!$B$7:$B$106,A65,Orcamento!$L$7:$L$106)))</f>
        <v/>
      </c>
      <c r="J65" s="16" t="str">
        <f>IF(NOT(COUNTIFS(Intervencoes!$A$7:$A$26,A65,Intervencoes!$B$7:$B$26,"&lt;&gt;")=1),"",IF(OR(COUNTIF(Orcamento!$B$7:$B$106,A65)=0,COUNTIFS(Orcamento!$B$7:$B$106,A65,Orcamento!$T$7:$T$106,"&lt;&gt;OK")&gt;0),"Por apurar",SUMIF(Orcamento!$B$7:$B$106,A65,Orcamento!$S$7:$S$106)))</f>
        <v/>
      </c>
      <c r="K65" s="37" t="str">
        <f>IF(NOT(COUNTIFS(Intervencoes!$A$7:$A$106,A65,Intervencoes!$B$7:$B$106,"&lt;&gt;")=1),"",IF(Q65&lt;&gt;"Calculável","Por apurar",SUMIF(Coberturas!$D$7:$D$306,A65,Coberturas!$E$7:$E$306)))</f>
        <v/>
      </c>
      <c r="L65" s="37" t="str">
        <f>IF(NOT(COUNTIFS(Intervencoes!$A$7:$A$106,A65,Intervencoes!$B$7:$B$106,"&lt;&gt;")=1),"",IF(Q65&lt;&gt;"Calculável","Por apurar",SUMIF(Coberturas!$D$7:$D$306,A65,Coberturas!$F$7:$F$306)))</f>
        <v/>
      </c>
      <c r="M65" s="16" t="str">
        <f>IF(NOT(COUNTIFS(Intervencoes!$A$7:$A$26,A65,Intervencoes!$B$7:$B$26,"&lt;&gt;")=1),"",IF(Q65&lt;&gt;"Calculável","Por apurar",J65-L65))</f>
        <v/>
      </c>
      <c r="N65" s="16" t="str">
        <f>IF(NOT(COUNTIFS(Intervencoes!$A$7:$A$26,A65,Intervencoes!$B$7:$B$26,"&lt;&gt;")=1),"",IF(Q65&lt;&gt;"Calculável","Por apurar",ROUND(M65*Instrucoes!$B$7,2)))</f>
        <v/>
      </c>
      <c r="O65" s="16" t="str">
        <f>IF(NOT(COUNTIFS(Intervencoes!$A$7:$A$26,A65,Intervencoes!$B$7:$B$26,"&lt;&gt;")=1),"",IF(Q65&lt;&gt;"Calculável","Por apurar",H65-I65-K65-N65))</f>
        <v/>
      </c>
      <c r="P65" s="16" t="str">
        <f>IF(NOT(COUNTIFS(Intervencoes!$A$7:$A$26,A65,Intervencoes!$B$7:$B$26,"&lt;&gt;")=1),"",IF(Q65&lt;&gt;"Calculável","Por apurar",IF(COUNT(E65:F65)&lt;2,"Por apurar",O65-SUM(E65:F65))))</f>
        <v/>
      </c>
      <c r="Q65" s="35" t="str">
        <f>IF(AND(NOT(COUNTIFS(Intervencoes!$A$7:$A$106,A65,Intervencoes!$B$7:$B$106,"&lt;&gt;")=1),COUNTA(B65:G65)=0),"",IF(NOT(COUNTIFS(Intervencoes!$A$7:$A$106,A65,Intervencoes!$B$7:$B$106,"&lt;&gt;")=1),"Rever intervenção sem designação",IF(NOT(ISNUMBER(J65)),"Falta completar orçamento",IF(OR(B65="",C65="",B65="Por apurar",C65="Por apurar",D65&lt;&gt;"Confirmo"),"Falta confirmar seguros e apoios",IF(OR(COUNTIF(Fontes!$M$7:$M$106,"&lt;&gt;OK")-COUNTBLANK(Fontes!$M$7:$M$106)&gt;0,COUNTIF(Coberturas!$I$7:$I$306,"&lt;&gt;OK")-COUNTBLANK(Coberturas!$I$7:$I$306)&gt;0),"Rever fontes ou coberturas pendentes",IF(AND(OR(B65="Sim",C65="Sim"),COUNTIF(Coberturas!$D$7:$D$306,A65)=0),"Falta associar fonte aos custos",IF(AND(B65="Não",C65="Não",SUMIF(Coberturas!$D$7:$D$306,A65,Coberturas!$E$7:$E$306)&gt;0),"Rever declaração de inexistência","Calculável")))))))</f>
        <v/>
      </c>
    </row>
    <row r="66" spans="1:17" ht="34.950000000000003" customHeight="1">
      <c r="A66" s="8" t="s">
        <v>791</v>
      </c>
      <c r="B66" s="7"/>
      <c r="C66" s="7"/>
      <c r="D66" s="7"/>
      <c r="E66" s="12"/>
      <c r="F66" s="12"/>
      <c r="G66" s="7"/>
      <c r="H66" s="16" t="str">
        <f>IF(NOT(COUNTIFS(Intervencoes!$A$7:$A$26,A66,Intervencoes!$B$7:$B$26,"&lt;&gt;")=1),"",IF(OR(COUNTIF(Orcamento!$B$7:$B$106,A66)=0,COUNTIFS(Orcamento!$B$7:$B$106,A66,Orcamento!$T$7:$T$106,"&lt;&gt;OK")&gt;0),"Por apurar",SUMIF(Orcamento!$B$7:$B$106,A66,Orcamento!$K$7:$K$106)))</f>
        <v/>
      </c>
      <c r="I66" s="16" t="str">
        <f>IF(NOT(COUNTIFS(Intervencoes!$A$7:$A$26,A66,Intervencoes!$B$7:$B$26,"&lt;&gt;")=1),"",IF(OR(COUNTIF(Orcamento!$B$7:$B$106,A66)=0,COUNTIFS(Orcamento!$B$7:$B$106,A66,Orcamento!$T$7:$T$106,"&lt;&gt;OK")&gt;0),"Por apurar",SUMIF(Orcamento!$B$7:$B$106,A66,Orcamento!$L$7:$L$106)))</f>
        <v/>
      </c>
      <c r="J66" s="16" t="str">
        <f>IF(NOT(COUNTIFS(Intervencoes!$A$7:$A$26,A66,Intervencoes!$B$7:$B$26,"&lt;&gt;")=1),"",IF(OR(COUNTIF(Orcamento!$B$7:$B$106,A66)=0,COUNTIFS(Orcamento!$B$7:$B$106,A66,Orcamento!$T$7:$T$106,"&lt;&gt;OK")&gt;0),"Por apurar",SUMIF(Orcamento!$B$7:$B$106,A66,Orcamento!$S$7:$S$106)))</f>
        <v/>
      </c>
      <c r="K66" s="37" t="str">
        <f>IF(NOT(COUNTIFS(Intervencoes!$A$7:$A$106,A66,Intervencoes!$B$7:$B$106,"&lt;&gt;")=1),"",IF(Q66&lt;&gt;"Calculável","Por apurar",SUMIF(Coberturas!$D$7:$D$306,A66,Coberturas!$E$7:$E$306)))</f>
        <v/>
      </c>
      <c r="L66" s="37" t="str">
        <f>IF(NOT(COUNTIFS(Intervencoes!$A$7:$A$106,A66,Intervencoes!$B$7:$B$106,"&lt;&gt;")=1),"",IF(Q66&lt;&gt;"Calculável","Por apurar",SUMIF(Coberturas!$D$7:$D$306,A66,Coberturas!$F$7:$F$306)))</f>
        <v/>
      </c>
      <c r="M66" s="16" t="str">
        <f>IF(NOT(COUNTIFS(Intervencoes!$A$7:$A$26,A66,Intervencoes!$B$7:$B$26,"&lt;&gt;")=1),"",IF(Q66&lt;&gt;"Calculável","Por apurar",J66-L66))</f>
        <v/>
      </c>
      <c r="N66" s="16" t="str">
        <f>IF(NOT(COUNTIFS(Intervencoes!$A$7:$A$26,A66,Intervencoes!$B$7:$B$26,"&lt;&gt;")=1),"",IF(Q66&lt;&gt;"Calculável","Por apurar",ROUND(M66*Instrucoes!$B$7,2)))</f>
        <v/>
      </c>
      <c r="O66" s="16" t="str">
        <f>IF(NOT(COUNTIFS(Intervencoes!$A$7:$A$26,A66,Intervencoes!$B$7:$B$26,"&lt;&gt;")=1),"",IF(Q66&lt;&gt;"Calculável","Por apurar",H66-I66-K66-N66))</f>
        <v/>
      </c>
      <c r="P66" s="16" t="str">
        <f>IF(NOT(COUNTIFS(Intervencoes!$A$7:$A$26,A66,Intervencoes!$B$7:$B$26,"&lt;&gt;")=1),"",IF(Q66&lt;&gt;"Calculável","Por apurar",IF(COUNT(E66:F66)&lt;2,"Por apurar",O66-SUM(E66:F66))))</f>
        <v/>
      </c>
      <c r="Q66" s="35" t="str">
        <f>IF(AND(NOT(COUNTIFS(Intervencoes!$A$7:$A$106,A66,Intervencoes!$B$7:$B$106,"&lt;&gt;")=1),COUNTA(B66:G66)=0),"",IF(NOT(COUNTIFS(Intervencoes!$A$7:$A$106,A66,Intervencoes!$B$7:$B$106,"&lt;&gt;")=1),"Rever intervenção sem designação",IF(NOT(ISNUMBER(J66)),"Falta completar orçamento",IF(OR(B66="",C66="",B66="Por apurar",C66="Por apurar",D66&lt;&gt;"Confirmo"),"Falta confirmar seguros e apoios",IF(OR(COUNTIF(Fontes!$M$7:$M$106,"&lt;&gt;OK")-COUNTBLANK(Fontes!$M$7:$M$106)&gt;0,COUNTIF(Coberturas!$I$7:$I$306,"&lt;&gt;OK")-COUNTBLANK(Coberturas!$I$7:$I$306)&gt;0),"Rever fontes ou coberturas pendentes",IF(AND(OR(B66="Sim",C66="Sim"),COUNTIF(Coberturas!$D$7:$D$306,A66)=0),"Falta associar fonte aos custos",IF(AND(B66="Não",C66="Não",SUMIF(Coberturas!$D$7:$D$306,A66,Coberturas!$E$7:$E$306)&gt;0),"Rever declaração de inexistência","Calculável")))))))</f>
        <v/>
      </c>
    </row>
    <row r="67" spans="1:17" ht="34.950000000000003" customHeight="1">
      <c r="A67" s="8" t="s">
        <v>792</v>
      </c>
      <c r="B67" s="7"/>
      <c r="C67" s="7"/>
      <c r="D67" s="7"/>
      <c r="E67" s="12"/>
      <c r="F67" s="12"/>
      <c r="G67" s="7"/>
      <c r="H67" s="16" t="str">
        <f>IF(NOT(COUNTIFS(Intervencoes!$A$7:$A$26,A67,Intervencoes!$B$7:$B$26,"&lt;&gt;")=1),"",IF(OR(COUNTIF(Orcamento!$B$7:$B$106,A67)=0,COUNTIFS(Orcamento!$B$7:$B$106,A67,Orcamento!$T$7:$T$106,"&lt;&gt;OK")&gt;0),"Por apurar",SUMIF(Orcamento!$B$7:$B$106,A67,Orcamento!$K$7:$K$106)))</f>
        <v/>
      </c>
      <c r="I67" s="16" t="str">
        <f>IF(NOT(COUNTIFS(Intervencoes!$A$7:$A$26,A67,Intervencoes!$B$7:$B$26,"&lt;&gt;")=1),"",IF(OR(COUNTIF(Orcamento!$B$7:$B$106,A67)=0,COUNTIFS(Orcamento!$B$7:$B$106,A67,Orcamento!$T$7:$T$106,"&lt;&gt;OK")&gt;0),"Por apurar",SUMIF(Orcamento!$B$7:$B$106,A67,Orcamento!$L$7:$L$106)))</f>
        <v/>
      </c>
      <c r="J67" s="16" t="str">
        <f>IF(NOT(COUNTIFS(Intervencoes!$A$7:$A$26,A67,Intervencoes!$B$7:$B$26,"&lt;&gt;")=1),"",IF(OR(COUNTIF(Orcamento!$B$7:$B$106,A67)=0,COUNTIFS(Orcamento!$B$7:$B$106,A67,Orcamento!$T$7:$T$106,"&lt;&gt;OK")&gt;0),"Por apurar",SUMIF(Orcamento!$B$7:$B$106,A67,Orcamento!$S$7:$S$106)))</f>
        <v/>
      </c>
      <c r="K67" s="37" t="str">
        <f>IF(NOT(COUNTIFS(Intervencoes!$A$7:$A$106,A67,Intervencoes!$B$7:$B$106,"&lt;&gt;")=1),"",IF(Q67&lt;&gt;"Calculável","Por apurar",SUMIF(Coberturas!$D$7:$D$306,A67,Coberturas!$E$7:$E$306)))</f>
        <v/>
      </c>
      <c r="L67" s="37" t="str">
        <f>IF(NOT(COUNTIFS(Intervencoes!$A$7:$A$106,A67,Intervencoes!$B$7:$B$106,"&lt;&gt;")=1),"",IF(Q67&lt;&gt;"Calculável","Por apurar",SUMIF(Coberturas!$D$7:$D$306,A67,Coberturas!$F$7:$F$306)))</f>
        <v/>
      </c>
      <c r="M67" s="16" t="str">
        <f>IF(NOT(COUNTIFS(Intervencoes!$A$7:$A$26,A67,Intervencoes!$B$7:$B$26,"&lt;&gt;")=1),"",IF(Q67&lt;&gt;"Calculável","Por apurar",J67-L67))</f>
        <v/>
      </c>
      <c r="N67" s="16" t="str">
        <f>IF(NOT(COUNTIFS(Intervencoes!$A$7:$A$26,A67,Intervencoes!$B$7:$B$26,"&lt;&gt;")=1),"",IF(Q67&lt;&gt;"Calculável","Por apurar",ROUND(M67*Instrucoes!$B$7,2)))</f>
        <v/>
      </c>
      <c r="O67" s="16" t="str">
        <f>IF(NOT(COUNTIFS(Intervencoes!$A$7:$A$26,A67,Intervencoes!$B$7:$B$26,"&lt;&gt;")=1),"",IF(Q67&lt;&gt;"Calculável","Por apurar",H67-I67-K67-N67))</f>
        <v/>
      </c>
      <c r="P67" s="16" t="str">
        <f>IF(NOT(COUNTIFS(Intervencoes!$A$7:$A$26,A67,Intervencoes!$B$7:$B$26,"&lt;&gt;")=1),"",IF(Q67&lt;&gt;"Calculável","Por apurar",IF(COUNT(E67:F67)&lt;2,"Por apurar",O67-SUM(E67:F67))))</f>
        <v/>
      </c>
      <c r="Q67" s="35" t="str">
        <f>IF(AND(NOT(COUNTIFS(Intervencoes!$A$7:$A$106,A67,Intervencoes!$B$7:$B$106,"&lt;&gt;")=1),COUNTA(B67:G67)=0),"",IF(NOT(COUNTIFS(Intervencoes!$A$7:$A$106,A67,Intervencoes!$B$7:$B$106,"&lt;&gt;")=1),"Rever intervenção sem designação",IF(NOT(ISNUMBER(J67)),"Falta completar orçamento",IF(OR(B67="",C67="",B67="Por apurar",C67="Por apurar",D67&lt;&gt;"Confirmo"),"Falta confirmar seguros e apoios",IF(OR(COUNTIF(Fontes!$M$7:$M$106,"&lt;&gt;OK")-COUNTBLANK(Fontes!$M$7:$M$106)&gt;0,COUNTIF(Coberturas!$I$7:$I$306,"&lt;&gt;OK")-COUNTBLANK(Coberturas!$I$7:$I$306)&gt;0),"Rever fontes ou coberturas pendentes",IF(AND(OR(B67="Sim",C67="Sim"),COUNTIF(Coberturas!$D$7:$D$306,A67)=0),"Falta associar fonte aos custos",IF(AND(B67="Não",C67="Não",SUMIF(Coberturas!$D$7:$D$306,A67,Coberturas!$E$7:$E$306)&gt;0),"Rever declaração de inexistência","Calculável")))))))</f>
        <v/>
      </c>
    </row>
    <row r="68" spans="1:17" ht="34.950000000000003" customHeight="1">
      <c r="A68" s="8" t="s">
        <v>793</v>
      </c>
      <c r="B68" s="7"/>
      <c r="C68" s="7"/>
      <c r="D68" s="7"/>
      <c r="E68" s="12"/>
      <c r="F68" s="12"/>
      <c r="G68" s="7"/>
      <c r="H68" s="16" t="str">
        <f>IF(NOT(COUNTIFS(Intervencoes!$A$7:$A$26,A68,Intervencoes!$B$7:$B$26,"&lt;&gt;")=1),"",IF(OR(COUNTIF(Orcamento!$B$7:$B$106,A68)=0,COUNTIFS(Orcamento!$B$7:$B$106,A68,Orcamento!$T$7:$T$106,"&lt;&gt;OK")&gt;0),"Por apurar",SUMIF(Orcamento!$B$7:$B$106,A68,Orcamento!$K$7:$K$106)))</f>
        <v/>
      </c>
      <c r="I68" s="16" t="str">
        <f>IF(NOT(COUNTIFS(Intervencoes!$A$7:$A$26,A68,Intervencoes!$B$7:$B$26,"&lt;&gt;")=1),"",IF(OR(COUNTIF(Orcamento!$B$7:$B$106,A68)=0,COUNTIFS(Orcamento!$B$7:$B$106,A68,Orcamento!$T$7:$T$106,"&lt;&gt;OK")&gt;0),"Por apurar",SUMIF(Orcamento!$B$7:$B$106,A68,Orcamento!$L$7:$L$106)))</f>
        <v/>
      </c>
      <c r="J68" s="16" t="str">
        <f>IF(NOT(COUNTIFS(Intervencoes!$A$7:$A$26,A68,Intervencoes!$B$7:$B$26,"&lt;&gt;")=1),"",IF(OR(COUNTIF(Orcamento!$B$7:$B$106,A68)=0,COUNTIFS(Orcamento!$B$7:$B$106,A68,Orcamento!$T$7:$T$106,"&lt;&gt;OK")&gt;0),"Por apurar",SUMIF(Orcamento!$B$7:$B$106,A68,Orcamento!$S$7:$S$106)))</f>
        <v/>
      </c>
      <c r="K68" s="37" t="str">
        <f>IF(NOT(COUNTIFS(Intervencoes!$A$7:$A$106,A68,Intervencoes!$B$7:$B$106,"&lt;&gt;")=1),"",IF(Q68&lt;&gt;"Calculável","Por apurar",SUMIF(Coberturas!$D$7:$D$306,A68,Coberturas!$E$7:$E$306)))</f>
        <v/>
      </c>
      <c r="L68" s="37" t="str">
        <f>IF(NOT(COUNTIFS(Intervencoes!$A$7:$A$106,A68,Intervencoes!$B$7:$B$106,"&lt;&gt;")=1),"",IF(Q68&lt;&gt;"Calculável","Por apurar",SUMIF(Coberturas!$D$7:$D$306,A68,Coberturas!$F$7:$F$306)))</f>
        <v/>
      </c>
      <c r="M68" s="16" t="str">
        <f>IF(NOT(COUNTIFS(Intervencoes!$A$7:$A$26,A68,Intervencoes!$B$7:$B$26,"&lt;&gt;")=1),"",IF(Q68&lt;&gt;"Calculável","Por apurar",J68-L68))</f>
        <v/>
      </c>
      <c r="N68" s="16" t="str">
        <f>IF(NOT(COUNTIFS(Intervencoes!$A$7:$A$26,A68,Intervencoes!$B$7:$B$26,"&lt;&gt;")=1),"",IF(Q68&lt;&gt;"Calculável","Por apurar",ROUND(M68*Instrucoes!$B$7,2)))</f>
        <v/>
      </c>
      <c r="O68" s="16" t="str">
        <f>IF(NOT(COUNTIFS(Intervencoes!$A$7:$A$26,A68,Intervencoes!$B$7:$B$26,"&lt;&gt;")=1),"",IF(Q68&lt;&gt;"Calculável","Por apurar",H68-I68-K68-N68))</f>
        <v/>
      </c>
      <c r="P68" s="16" t="str">
        <f>IF(NOT(COUNTIFS(Intervencoes!$A$7:$A$26,A68,Intervencoes!$B$7:$B$26,"&lt;&gt;")=1),"",IF(Q68&lt;&gt;"Calculável","Por apurar",IF(COUNT(E68:F68)&lt;2,"Por apurar",O68-SUM(E68:F68))))</f>
        <v/>
      </c>
      <c r="Q68" s="35" t="str">
        <f>IF(AND(NOT(COUNTIFS(Intervencoes!$A$7:$A$106,A68,Intervencoes!$B$7:$B$106,"&lt;&gt;")=1),COUNTA(B68:G68)=0),"",IF(NOT(COUNTIFS(Intervencoes!$A$7:$A$106,A68,Intervencoes!$B$7:$B$106,"&lt;&gt;")=1),"Rever intervenção sem designação",IF(NOT(ISNUMBER(J68)),"Falta completar orçamento",IF(OR(B68="",C68="",B68="Por apurar",C68="Por apurar",D68&lt;&gt;"Confirmo"),"Falta confirmar seguros e apoios",IF(OR(COUNTIF(Fontes!$M$7:$M$106,"&lt;&gt;OK")-COUNTBLANK(Fontes!$M$7:$M$106)&gt;0,COUNTIF(Coberturas!$I$7:$I$306,"&lt;&gt;OK")-COUNTBLANK(Coberturas!$I$7:$I$306)&gt;0),"Rever fontes ou coberturas pendentes",IF(AND(OR(B68="Sim",C68="Sim"),COUNTIF(Coberturas!$D$7:$D$306,A68)=0),"Falta associar fonte aos custos",IF(AND(B68="Não",C68="Não",SUMIF(Coberturas!$D$7:$D$306,A68,Coberturas!$E$7:$E$306)&gt;0),"Rever declaração de inexistência","Calculável")))))))</f>
        <v/>
      </c>
    </row>
    <row r="69" spans="1:17" ht="34.950000000000003" customHeight="1">
      <c r="A69" s="8" t="s">
        <v>794</v>
      </c>
      <c r="B69" s="7"/>
      <c r="C69" s="7"/>
      <c r="D69" s="7"/>
      <c r="E69" s="12"/>
      <c r="F69" s="12"/>
      <c r="G69" s="7"/>
      <c r="H69" s="16" t="str">
        <f>IF(NOT(COUNTIFS(Intervencoes!$A$7:$A$26,A69,Intervencoes!$B$7:$B$26,"&lt;&gt;")=1),"",IF(OR(COUNTIF(Orcamento!$B$7:$B$106,A69)=0,COUNTIFS(Orcamento!$B$7:$B$106,A69,Orcamento!$T$7:$T$106,"&lt;&gt;OK")&gt;0),"Por apurar",SUMIF(Orcamento!$B$7:$B$106,A69,Orcamento!$K$7:$K$106)))</f>
        <v/>
      </c>
      <c r="I69" s="16" t="str">
        <f>IF(NOT(COUNTIFS(Intervencoes!$A$7:$A$26,A69,Intervencoes!$B$7:$B$26,"&lt;&gt;")=1),"",IF(OR(COUNTIF(Orcamento!$B$7:$B$106,A69)=0,COUNTIFS(Orcamento!$B$7:$B$106,A69,Orcamento!$T$7:$T$106,"&lt;&gt;OK")&gt;0),"Por apurar",SUMIF(Orcamento!$B$7:$B$106,A69,Orcamento!$L$7:$L$106)))</f>
        <v/>
      </c>
      <c r="J69" s="16" t="str">
        <f>IF(NOT(COUNTIFS(Intervencoes!$A$7:$A$26,A69,Intervencoes!$B$7:$B$26,"&lt;&gt;")=1),"",IF(OR(COUNTIF(Orcamento!$B$7:$B$106,A69)=0,COUNTIFS(Orcamento!$B$7:$B$106,A69,Orcamento!$T$7:$T$106,"&lt;&gt;OK")&gt;0),"Por apurar",SUMIF(Orcamento!$B$7:$B$106,A69,Orcamento!$S$7:$S$106)))</f>
        <v/>
      </c>
      <c r="K69" s="37" t="str">
        <f>IF(NOT(COUNTIFS(Intervencoes!$A$7:$A$106,A69,Intervencoes!$B$7:$B$106,"&lt;&gt;")=1),"",IF(Q69&lt;&gt;"Calculável","Por apurar",SUMIF(Coberturas!$D$7:$D$306,A69,Coberturas!$E$7:$E$306)))</f>
        <v/>
      </c>
      <c r="L69" s="37" t="str">
        <f>IF(NOT(COUNTIFS(Intervencoes!$A$7:$A$106,A69,Intervencoes!$B$7:$B$106,"&lt;&gt;")=1),"",IF(Q69&lt;&gt;"Calculável","Por apurar",SUMIF(Coberturas!$D$7:$D$306,A69,Coberturas!$F$7:$F$306)))</f>
        <v/>
      </c>
      <c r="M69" s="16" t="str">
        <f>IF(NOT(COUNTIFS(Intervencoes!$A$7:$A$26,A69,Intervencoes!$B$7:$B$26,"&lt;&gt;")=1),"",IF(Q69&lt;&gt;"Calculável","Por apurar",J69-L69))</f>
        <v/>
      </c>
      <c r="N69" s="16" t="str">
        <f>IF(NOT(COUNTIFS(Intervencoes!$A$7:$A$26,A69,Intervencoes!$B$7:$B$26,"&lt;&gt;")=1),"",IF(Q69&lt;&gt;"Calculável","Por apurar",ROUND(M69*Instrucoes!$B$7,2)))</f>
        <v/>
      </c>
      <c r="O69" s="16" t="str">
        <f>IF(NOT(COUNTIFS(Intervencoes!$A$7:$A$26,A69,Intervencoes!$B$7:$B$26,"&lt;&gt;")=1),"",IF(Q69&lt;&gt;"Calculável","Por apurar",H69-I69-K69-N69))</f>
        <v/>
      </c>
      <c r="P69" s="16" t="str">
        <f>IF(NOT(COUNTIFS(Intervencoes!$A$7:$A$26,A69,Intervencoes!$B$7:$B$26,"&lt;&gt;")=1),"",IF(Q69&lt;&gt;"Calculável","Por apurar",IF(COUNT(E69:F69)&lt;2,"Por apurar",O69-SUM(E69:F69))))</f>
        <v/>
      </c>
      <c r="Q69" s="35" t="str">
        <f>IF(AND(NOT(COUNTIFS(Intervencoes!$A$7:$A$106,A69,Intervencoes!$B$7:$B$106,"&lt;&gt;")=1),COUNTA(B69:G69)=0),"",IF(NOT(COUNTIFS(Intervencoes!$A$7:$A$106,A69,Intervencoes!$B$7:$B$106,"&lt;&gt;")=1),"Rever intervenção sem designação",IF(NOT(ISNUMBER(J69)),"Falta completar orçamento",IF(OR(B69="",C69="",B69="Por apurar",C69="Por apurar",D69&lt;&gt;"Confirmo"),"Falta confirmar seguros e apoios",IF(OR(COUNTIF(Fontes!$M$7:$M$106,"&lt;&gt;OK")-COUNTBLANK(Fontes!$M$7:$M$106)&gt;0,COUNTIF(Coberturas!$I$7:$I$306,"&lt;&gt;OK")-COUNTBLANK(Coberturas!$I$7:$I$306)&gt;0),"Rever fontes ou coberturas pendentes",IF(AND(OR(B69="Sim",C69="Sim"),COUNTIF(Coberturas!$D$7:$D$306,A69)=0),"Falta associar fonte aos custos",IF(AND(B69="Não",C69="Não",SUMIF(Coberturas!$D$7:$D$306,A69,Coberturas!$E$7:$E$306)&gt;0),"Rever declaração de inexistência","Calculável")))))))</f>
        <v/>
      </c>
    </row>
    <row r="70" spans="1:17" ht="34.950000000000003" customHeight="1">
      <c r="A70" s="8" t="s">
        <v>795</v>
      </c>
      <c r="B70" s="7"/>
      <c r="C70" s="7"/>
      <c r="D70" s="7"/>
      <c r="E70" s="12"/>
      <c r="F70" s="12"/>
      <c r="G70" s="7"/>
      <c r="H70" s="16" t="str">
        <f>IF(NOT(COUNTIFS(Intervencoes!$A$7:$A$26,A70,Intervencoes!$B$7:$B$26,"&lt;&gt;")=1),"",IF(OR(COUNTIF(Orcamento!$B$7:$B$106,A70)=0,COUNTIFS(Orcamento!$B$7:$B$106,A70,Orcamento!$T$7:$T$106,"&lt;&gt;OK")&gt;0),"Por apurar",SUMIF(Orcamento!$B$7:$B$106,A70,Orcamento!$K$7:$K$106)))</f>
        <v/>
      </c>
      <c r="I70" s="16" t="str">
        <f>IF(NOT(COUNTIFS(Intervencoes!$A$7:$A$26,A70,Intervencoes!$B$7:$B$26,"&lt;&gt;")=1),"",IF(OR(COUNTIF(Orcamento!$B$7:$B$106,A70)=0,COUNTIFS(Orcamento!$B$7:$B$106,A70,Orcamento!$T$7:$T$106,"&lt;&gt;OK")&gt;0),"Por apurar",SUMIF(Orcamento!$B$7:$B$106,A70,Orcamento!$L$7:$L$106)))</f>
        <v/>
      </c>
      <c r="J70" s="16" t="str">
        <f>IF(NOT(COUNTIFS(Intervencoes!$A$7:$A$26,A70,Intervencoes!$B$7:$B$26,"&lt;&gt;")=1),"",IF(OR(COUNTIF(Orcamento!$B$7:$B$106,A70)=0,COUNTIFS(Orcamento!$B$7:$B$106,A70,Orcamento!$T$7:$T$106,"&lt;&gt;OK")&gt;0),"Por apurar",SUMIF(Orcamento!$B$7:$B$106,A70,Orcamento!$S$7:$S$106)))</f>
        <v/>
      </c>
      <c r="K70" s="37" t="str">
        <f>IF(NOT(COUNTIFS(Intervencoes!$A$7:$A$106,A70,Intervencoes!$B$7:$B$106,"&lt;&gt;")=1),"",IF(Q70&lt;&gt;"Calculável","Por apurar",SUMIF(Coberturas!$D$7:$D$306,A70,Coberturas!$E$7:$E$306)))</f>
        <v/>
      </c>
      <c r="L70" s="37" t="str">
        <f>IF(NOT(COUNTIFS(Intervencoes!$A$7:$A$106,A70,Intervencoes!$B$7:$B$106,"&lt;&gt;")=1),"",IF(Q70&lt;&gt;"Calculável","Por apurar",SUMIF(Coberturas!$D$7:$D$306,A70,Coberturas!$F$7:$F$306)))</f>
        <v/>
      </c>
      <c r="M70" s="16" t="str">
        <f>IF(NOT(COUNTIFS(Intervencoes!$A$7:$A$26,A70,Intervencoes!$B$7:$B$26,"&lt;&gt;")=1),"",IF(Q70&lt;&gt;"Calculável","Por apurar",J70-L70))</f>
        <v/>
      </c>
      <c r="N70" s="16" t="str">
        <f>IF(NOT(COUNTIFS(Intervencoes!$A$7:$A$26,A70,Intervencoes!$B$7:$B$26,"&lt;&gt;")=1),"",IF(Q70&lt;&gt;"Calculável","Por apurar",ROUND(M70*Instrucoes!$B$7,2)))</f>
        <v/>
      </c>
      <c r="O70" s="16" t="str">
        <f>IF(NOT(COUNTIFS(Intervencoes!$A$7:$A$26,A70,Intervencoes!$B$7:$B$26,"&lt;&gt;")=1),"",IF(Q70&lt;&gt;"Calculável","Por apurar",H70-I70-K70-N70))</f>
        <v/>
      </c>
      <c r="P70" s="16" t="str">
        <f>IF(NOT(COUNTIFS(Intervencoes!$A$7:$A$26,A70,Intervencoes!$B$7:$B$26,"&lt;&gt;")=1),"",IF(Q70&lt;&gt;"Calculável","Por apurar",IF(COUNT(E70:F70)&lt;2,"Por apurar",O70-SUM(E70:F70))))</f>
        <v/>
      </c>
      <c r="Q70" s="35" t="str">
        <f>IF(AND(NOT(COUNTIFS(Intervencoes!$A$7:$A$106,A70,Intervencoes!$B$7:$B$106,"&lt;&gt;")=1),COUNTA(B70:G70)=0),"",IF(NOT(COUNTIFS(Intervencoes!$A$7:$A$106,A70,Intervencoes!$B$7:$B$106,"&lt;&gt;")=1),"Rever intervenção sem designação",IF(NOT(ISNUMBER(J70)),"Falta completar orçamento",IF(OR(B70="",C70="",B70="Por apurar",C70="Por apurar",D70&lt;&gt;"Confirmo"),"Falta confirmar seguros e apoios",IF(OR(COUNTIF(Fontes!$M$7:$M$106,"&lt;&gt;OK")-COUNTBLANK(Fontes!$M$7:$M$106)&gt;0,COUNTIF(Coberturas!$I$7:$I$306,"&lt;&gt;OK")-COUNTBLANK(Coberturas!$I$7:$I$306)&gt;0),"Rever fontes ou coberturas pendentes",IF(AND(OR(B70="Sim",C70="Sim"),COUNTIF(Coberturas!$D$7:$D$306,A70)=0),"Falta associar fonte aos custos",IF(AND(B70="Não",C70="Não",SUMIF(Coberturas!$D$7:$D$306,A70,Coberturas!$E$7:$E$306)&gt;0),"Rever declaração de inexistência","Calculável")))))))</f>
        <v/>
      </c>
    </row>
    <row r="71" spans="1:17" ht="34.950000000000003" customHeight="1">
      <c r="A71" s="8" t="s">
        <v>796</v>
      </c>
      <c r="B71" s="7"/>
      <c r="C71" s="7"/>
      <c r="D71" s="7"/>
      <c r="E71" s="12"/>
      <c r="F71" s="12"/>
      <c r="G71" s="7"/>
      <c r="H71" s="16" t="str">
        <f>IF(NOT(COUNTIFS(Intervencoes!$A$7:$A$26,A71,Intervencoes!$B$7:$B$26,"&lt;&gt;")=1),"",IF(OR(COUNTIF(Orcamento!$B$7:$B$106,A71)=0,COUNTIFS(Orcamento!$B$7:$B$106,A71,Orcamento!$T$7:$T$106,"&lt;&gt;OK")&gt;0),"Por apurar",SUMIF(Orcamento!$B$7:$B$106,A71,Orcamento!$K$7:$K$106)))</f>
        <v/>
      </c>
      <c r="I71" s="16" t="str">
        <f>IF(NOT(COUNTIFS(Intervencoes!$A$7:$A$26,A71,Intervencoes!$B$7:$B$26,"&lt;&gt;")=1),"",IF(OR(COUNTIF(Orcamento!$B$7:$B$106,A71)=0,COUNTIFS(Orcamento!$B$7:$B$106,A71,Orcamento!$T$7:$T$106,"&lt;&gt;OK")&gt;0),"Por apurar",SUMIF(Orcamento!$B$7:$B$106,A71,Orcamento!$L$7:$L$106)))</f>
        <v/>
      </c>
      <c r="J71" s="16" t="str">
        <f>IF(NOT(COUNTIFS(Intervencoes!$A$7:$A$26,A71,Intervencoes!$B$7:$B$26,"&lt;&gt;")=1),"",IF(OR(COUNTIF(Orcamento!$B$7:$B$106,A71)=0,COUNTIFS(Orcamento!$B$7:$B$106,A71,Orcamento!$T$7:$T$106,"&lt;&gt;OK")&gt;0),"Por apurar",SUMIF(Orcamento!$B$7:$B$106,A71,Orcamento!$S$7:$S$106)))</f>
        <v/>
      </c>
      <c r="K71" s="37" t="str">
        <f>IF(NOT(COUNTIFS(Intervencoes!$A$7:$A$106,A71,Intervencoes!$B$7:$B$106,"&lt;&gt;")=1),"",IF(Q71&lt;&gt;"Calculável","Por apurar",SUMIF(Coberturas!$D$7:$D$306,A71,Coberturas!$E$7:$E$306)))</f>
        <v/>
      </c>
      <c r="L71" s="37" t="str">
        <f>IF(NOT(COUNTIFS(Intervencoes!$A$7:$A$106,A71,Intervencoes!$B$7:$B$106,"&lt;&gt;")=1),"",IF(Q71&lt;&gt;"Calculável","Por apurar",SUMIF(Coberturas!$D$7:$D$306,A71,Coberturas!$F$7:$F$306)))</f>
        <v/>
      </c>
      <c r="M71" s="16" t="str">
        <f>IF(NOT(COUNTIFS(Intervencoes!$A$7:$A$26,A71,Intervencoes!$B$7:$B$26,"&lt;&gt;")=1),"",IF(Q71&lt;&gt;"Calculável","Por apurar",J71-L71))</f>
        <v/>
      </c>
      <c r="N71" s="16" t="str">
        <f>IF(NOT(COUNTIFS(Intervencoes!$A$7:$A$26,A71,Intervencoes!$B$7:$B$26,"&lt;&gt;")=1),"",IF(Q71&lt;&gt;"Calculável","Por apurar",ROUND(M71*Instrucoes!$B$7,2)))</f>
        <v/>
      </c>
      <c r="O71" s="16" t="str">
        <f>IF(NOT(COUNTIFS(Intervencoes!$A$7:$A$26,A71,Intervencoes!$B$7:$B$26,"&lt;&gt;")=1),"",IF(Q71&lt;&gt;"Calculável","Por apurar",H71-I71-K71-N71))</f>
        <v/>
      </c>
      <c r="P71" s="16" t="str">
        <f>IF(NOT(COUNTIFS(Intervencoes!$A$7:$A$26,A71,Intervencoes!$B$7:$B$26,"&lt;&gt;")=1),"",IF(Q71&lt;&gt;"Calculável","Por apurar",IF(COUNT(E71:F71)&lt;2,"Por apurar",O71-SUM(E71:F71))))</f>
        <v/>
      </c>
      <c r="Q71" s="35" t="str">
        <f>IF(AND(NOT(COUNTIFS(Intervencoes!$A$7:$A$106,A71,Intervencoes!$B$7:$B$106,"&lt;&gt;")=1),COUNTA(B71:G71)=0),"",IF(NOT(COUNTIFS(Intervencoes!$A$7:$A$106,A71,Intervencoes!$B$7:$B$106,"&lt;&gt;")=1),"Rever intervenção sem designação",IF(NOT(ISNUMBER(J71)),"Falta completar orçamento",IF(OR(B71="",C71="",B71="Por apurar",C71="Por apurar",D71&lt;&gt;"Confirmo"),"Falta confirmar seguros e apoios",IF(OR(COUNTIF(Fontes!$M$7:$M$106,"&lt;&gt;OK")-COUNTBLANK(Fontes!$M$7:$M$106)&gt;0,COUNTIF(Coberturas!$I$7:$I$306,"&lt;&gt;OK")-COUNTBLANK(Coberturas!$I$7:$I$306)&gt;0),"Rever fontes ou coberturas pendentes",IF(AND(OR(B71="Sim",C71="Sim"),COUNTIF(Coberturas!$D$7:$D$306,A71)=0),"Falta associar fonte aos custos",IF(AND(B71="Não",C71="Não",SUMIF(Coberturas!$D$7:$D$306,A71,Coberturas!$E$7:$E$306)&gt;0),"Rever declaração de inexistência","Calculável")))))))</f>
        <v/>
      </c>
    </row>
    <row r="72" spans="1:17" ht="34.950000000000003" customHeight="1">
      <c r="A72" s="8" t="s">
        <v>797</v>
      </c>
      <c r="B72" s="7"/>
      <c r="C72" s="7"/>
      <c r="D72" s="7"/>
      <c r="E72" s="12"/>
      <c r="F72" s="12"/>
      <c r="G72" s="7"/>
      <c r="H72" s="16" t="str">
        <f>IF(NOT(COUNTIFS(Intervencoes!$A$7:$A$26,A72,Intervencoes!$B$7:$B$26,"&lt;&gt;")=1),"",IF(OR(COUNTIF(Orcamento!$B$7:$B$106,A72)=0,COUNTIFS(Orcamento!$B$7:$B$106,A72,Orcamento!$T$7:$T$106,"&lt;&gt;OK")&gt;0),"Por apurar",SUMIF(Orcamento!$B$7:$B$106,A72,Orcamento!$K$7:$K$106)))</f>
        <v/>
      </c>
      <c r="I72" s="16" t="str">
        <f>IF(NOT(COUNTIFS(Intervencoes!$A$7:$A$26,A72,Intervencoes!$B$7:$B$26,"&lt;&gt;")=1),"",IF(OR(COUNTIF(Orcamento!$B$7:$B$106,A72)=0,COUNTIFS(Orcamento!$B$7:$B$106,A72,Orcamento!$T$7:$T$106,"&lt;&gt;OK")&gt;0),"Por apurar",SUMIF(Orcamento!$B$7:$B$106,A72,Orcamento!$L$7:$L$106)))</f>
        <v/>
      </c>
      <c r="J72" s="16" t="str">
        <f>IF(NOT(COUNTIFS(Intervencoes!$A$7:$A$26,A72,Intervencoes!$B$7:$B$26,"&lt;&gt;")=1),"",IF(OR(COUNTIF(Orcamento!$B$7:$B$106,A72)=0,COUNTIFS(Orcamento!$B$7:$B$106,A72,Orcamento!$T$7:$T$106,"&lt;&gt;OK")&gt;0),"Por apurar",SUMIF(Orcamento!$B$7:$B$106,A72,Orcamento!$S$7:$S$106)))</f>
        <v/>
      </c>
      <c r="K72" s="37" t="str">
        <f>IF(NOT(COUNTIFS(Intervencoes!$A$7:$A$106,A72,Intervencoes!$B$7:$B$106,"&lt;&gt;")=1),"",IF(Q72&lt;&gt;"Calculável","Por apurar",SUMIF(Coberturas!$D$7:$D$306,A72,Coberturas!$E$7:$E$306)))</f>
        <v/>
      </c>
      <c r="L72" s="37" t="str">
        <f>IF(NOT(COUNTIFS(Intervencoes!$A$7:$A$106,A72,Intervencoes!$B$7:$B$106,"&lt;&gt;")=1),"",IF(Q72&lt;&gt;"Calculável","Por apurar",SUMIF(Coberturas!$D$7:$D$306,A72,Coberturas!$F$7:$F$306)))</f>
        <v/>
      </c>
      <c r="M72" s="16" t="str">
        <f>IF(NOT(COUNTIFS(Intervencoes!$A$7:$A$26,A72,Intervencoes!$B$7:$B$26,"&lt;&gt;")=1),"",IF(Q72&lt;&gt;"Calculável","Por apurar",J72-L72))</f>
        <v/>
      </c>
      <c r="N72" s="16" t="str">
        <f>IF(NOT(COUNTIFS(Intervencoes!$A$7:$A$26,A72,Intervencoes!$B$7:$B$26,"&lt;&gt;")=1),"",IF(Q72&lt;&gt;"Calculável","Por apurar",ROUND(M72*Instrucoes!$B$7,2)))</f>
        <v/>
      </c>
      <c r="O72" s="16" t="str">
        <f>IF(NOT(COUNTIFS(Intervencoes!$A$7:$A$26,A72,Intervencoes!$B$7:$B$26,"&lt;&gt;")=1),"",IF(Q72&lt;&gt;"Calculável","Por apurar",H72-I72-K72-N72))</f>
        <v/>
      </c>
      <c r="P72" s="16" t="str">
        <f>IF(NOT(COUNTIFS(Intervencoes!$A$7:$A$26,A72,Intervencoes!$B$7:$B$26,"&lt;&gt;")=1),"",IF(Q72&lt;&gt;"Calculável","Por apurar",IF(COUNT(E72:F72)&lt;2,"Por apurar",O72-SUM(E72:F72))))</f>
        <v/>
      </c>
      <c r="Q72" s="35" t="str">
        <f>IF(AND(NOT(COUNTIFS(Intervencoes!$A$7:$A$106,A72,Intervencoes!$B$7:$B$106,"&lt;&gt;")=1),COUNTA(B72:G72)=0),"",IF(NOT(COUNTIFS(Intervencoes!$A$7:$A$106,A72,Intervencoes!$B$7:$B$106,"&lt;&gt;")=1),"Rever intervenção sem designação",IF(NOT(ISNUMBER(J72)),"Falta completar orçamento",IF(OR(B72="",C72="",B72="Por apurar",C72="Por apurar",D72&lt;&gt;"Confirmo"),"Falta confirmar seguros e apoios",IF(OR(COUNTIF(Fontes!$M$7:$M$106,"&lt;&gt;OK")-COUNTBLANK(Fontes!$M$7:$M$106)&gt;0,COUNTIF(Coberturas!$I$7:$I$306,"&lt;&gt;OK")-COUNTBLANK(Coberturas!$I$7:$I$306)&gt;0),"Rever fontes ou coberturas pendentes",IF(AND(OR(B72="Sim",C72="Sim"),COUNTIF(Coberturas!$D$7:$D$306,A72)=0),"Falta associar fonte aos custos",IF(AND(B72="Não",C72="Não",SUMIF(Coberturas!$D$7:$D$306,A72,Coberturas!$E$7:$E$306)&gt;0),"Rever declaração de inexistência","Calculável")))))))</f>
        <v/>
      </c>
    </row>
    <row r="73" spans="1:17" ht="34.950000000000003" customHeight="1">
      <c r="A73" s="8" t="s">
        <v>798</v>
      </c>
      <c r="B73" s="7"/>
      <c r="C73" s="7"/>
      <c r="D73" s="7"/>
      <c r="E73" s="12"/>
      <c r="F73" s="12"/>
      <c r="G73" s="7"/>
      <c r="H73" s="16" t="str">
        <f>IF(NOT(COUNTIFS(Intervencoes!$A$7:$A$26,A73,Intervencoes!$B$7:$B$26,"&lt;&gt;")=1),"",IF(OR(COUNTIF(Orcamento!$B$7:$B$106,A73)=0,COUNTIFS(Orcamento!$B$7:$B$106,A73,Orcamento!$T$7:$T$106,"&lt;&gt;OK")&gt;0),"Por apurar",SUMIF(Orcamento!$B$7:$B$106,A73,Orcamento!$K$7:$K$106)))</f>
        <v/>
      </c>
      <c r="I73" s="16" t="str">
        <f>IF(NOT(COUNTIFS(Intervencoes!$A$7:$A$26,A73,Intervencoes!$B$7:$B$26,"&lt;&gt;")=1),"",IF(OR(COUNTIF(Orcamento!$B$7:$B$106,A73)=0,COUNTIFS(Orcamento!$B$7:$B$106,A73,Orcamento!$T$7:$T$106,"&lt;&gt;OK")&gt;0),"Por apurar",SUMIF(Orcamento!$B$7:$B$106,A73,Orcamento!$L$7:$L$106)))</f>
        <v/>
      </c>
      <c r="J73" s="16" t="str">
        <f>IF(NOT(COUNTIFS(Intervencoes!$A$7:$A$26,A73,Intervencoes!$B$7:$B$26,"&lt;&gt;")=1),"",IF(OR(COUNTIF(Orcamento!$B$7:$B$106,A73)=0,COUNTIFS(Orcamento!$B$7:$B$106,A73,Orcamento!$T$7:$T$106,"&lt;&gt;OK")&gt;0),"Por apurar",SUMIF(Orcamento!$B$7:$B$106,A73,Orcamento!$S$7:$S$106)))</f>
        <v/>
      </c>
      <c r="K73" s="37" t="str">
        <f>IF(NOT(COUNTIFS(Intervencoes!$A$7:$A$106,A73,Intervencoes!$B$7:$B$106,"&lt;&gt;")=1),"",IF(Q73&lt;&gt;"Calculável","Por apurar",SUMIF(Coberturas!$D$7:$D$306,A73,Coberturas!$E$7:$E$306)))</f>
        <v/>
      </c>
      <c r="L73" s="37" t="str">
        <f>IF(NOT(COUNTIFS(Intervencoes!$A$7:$A$106,A73,Intervencoes!$B$7:$B$106,"&lt;&gt;")=1),"",IF(Q73&lt;&gt;"Calculável","Por apurar",SUMIF(Coberturas!$D$7:$D$306,A73,Coberturas!$F$7:$F$306)))</f>
        <v/>
      </c>
      <c r="M73" s="16" t="str">
        <f>IF(NOT(COUNTIFS(Intervencoes!$A$7:$A$26,A73,Intervencoes!$B$7:$B$26,"&lt;&gt;")=1),"",IF(Q73&lt;&gt;"Calculável","Por apurar",J73-L73))</f>
        <v/>
      </c>
      <c r="N73" s="16" t="str">
        <f>IF(NOT(COUNTIFS(Intervencoes!$A$7:$A$26,A73,Intervencoes!$B$7:$B$26,"&lt;&gt;")=1),"",IF(Q73&lt;&gt;"Calculável","Por apurar",ROUND(M73*Instrucoes!$B$7,2)))</f>
        <v/>
      </c>
      <c r="O73" s="16" t="str">
        <f>IF(NOT(COUNTIFS(Intervencoes!$A$7:$A$26,A73,Intervencoes!$B$7:$B$26,"&lt;&gt;")=1),"",IF(Q73&lt;&gt;"Calculável","Por apurar",H73-I73-K73-N73))</f>
        <v/>
      </c>
      <c r="P73" s="16" t="str">
        <f>IF(NOT(COUNTIFS(Intervencoes!$A$7:$A$26,A73,Intervencoes!$B$7:$B$26,"&lt;&gt;")=1),"",IF(Q73&lt;&gt;"Calculável","Por apurar",IF(COUNT(E73:F73)&lt;2,"Por apurar",O73-SUM(E73:F73))))</f>
        <v/>
      </c>
      <c r="Q73" s="35" t="str">
        <f>IF(AND(NOT(COUNTIFS(Intervencoes!$A$7:$A$106,A73,Intervencoes!$B$7:$B$106,"&lt;&gt;")=1),COUNTA(B73:G73)=0),"",IF(NOT(COUNTIFS(Intervencoes!$A$7:$A$106,A73,Intervencoes!$B$7:$B$106,"&lt;&gt;")=1),"Rever intervenção sem designação",IF(NOT(ISNUMBER(J73)),"Falta completar orçamento",IF(OR(B73="",C73="",B73="Por apurar",C73="Por apurar",D73&lt;&gt;"Confirmo"),"Falta confirmar seguros e apoios",IF(OR(COUNTIF(Fontes!$M$7:$M$106,"&lt;&gt;OK")-COUNTBLANK(Fontes!$M$7:$M$106)&gt;0,COUNTIF(Coberturas!$I$7:$I$306,"&lt;&gt;OK")-COUNTBLANK(Coberturas!$I$7:$I$306)&gt;0),"Rever fontes ou coberturas pendentes",IF(AND(OR(B73="Sim",C73="Sim"),COUNTIF(Coberturas!$D$7:$D$306,A73)=0),"Falta associar fonte aos custos",IF(AND(B73="Não",C73="Não",SUMIF(Coberturas!$D$7:$D$306,A73,Coberturas!$E$7:$E$306)&gt;0),"Rever declaração de inexistência","Calculável")))))))</f>
        <v/>
      </c>
    </row>
    <row r="74" spans="1:17" ht="34.950000000000003" customHeight="1">
      <c r="A74" s="8" t="s">
        <v>799</v>
      </c>
      <c r="B74" s="7"/>
      <c r="C74" s="7"/>
      <c r="D74" s="7"/>
      <c r="E74" s="12"/>
      <c r="F74" s="12"/>
      <c r="G74" s="7"/>
      <c r="H74" s="16" t="str">
        <f>IF(NOT(COUNTIFS(Intervencoes!$A$7:$A$26,A74,Intervencoes!$B$7:$B$26,"&lt;&gt;")=1),"",IF(OR(COUNTIF(Orcamento!$B$7:$B$106,A74)=0,COUNTIFS(Orcamento!$B$7:$B$106,A74,Orcamento!$T$7:$T$106,"&lt;&gt;OK")&gt;0),"Por apurar",SUMIF(Orcamento!$B$7:$B$106,A74,Orcamento!$K$7:$K$106)))</f>
        <v/>
      </c>
      <c r="I74" s="16" t="str">
        <f>IF(NOT(COUNTIFS(Intervencoes!$A$7:$A$26,A74,Intervencoes!$B$7:$B$26,"&lt;&gt;")=1),"",IF(OR(COUNTIF(Orcamento!$B$7:$B$106,A74)=0,COUNTIFS(Orcamento!$B$7:$B$106,A74,Orcamento!$T$7:$T$106,"&lt;&gt;OK")&gt;0),"Por apurar",SUMIF(Orcamento!$B$7:$B$106,A74,Orcamento!$L$7:$L$106)))</f>
        <v/>
      </c>
      <c r="J74" s="16" t="str">
        <f>IF(NOT(COUNTIFS(Intervencoes!$A$7:$A$26,A74,Intervencoes!$B$7:$B$26,"&lt;&gt;")=1),"",IF(OR(COUNTIF(Orcamento!$B$7:$B$106,A74)=0,COUNTIFS(Orcamento!$B$7:$B$106,A74,Orcamento!$T$7:$T$106,"&lt;&gt;OK")&gt;0),"Por apurar",SUMIF(Orcamento!$B$7:$B$106,A74,Orcamento!$S$7:$S$106)))</f>
        <v/>
      </c>
      <c r="K74" s="37" t="str">
        <f>IF(NOT(COUNTIFS(Intervencoes!$A$7:$A$106,A74,Intervencoes!$B$7:$B$106,"&lt;&gt;")=1),"",IF(Q74&lt;&gt;"Calculável","Por apurar",SUMIF(Coberturas!$D$7:$D$306,A74,Coberturas!$E$7:$E$306)))</f>
        <v/>
      </c>
      <c r="L74" s="37" t="str">
        <f>IF(NOT(COUNTIFS(Intervencoes!$A$7:$A$106,A74,Intervencoes!$B$7:$B$106,"&lt;&gt;")=1),"",IF(Q74&lt;&gt;"Calculável","Por apurar",SUMIF(Coberturas!$D$7:$D$306,A74,Coberturas!$F$7:$F$306)))</f>
        <v/>
      </c>
      <c r="M74" s="16" t="str">
        <f>IF(NOT(COUNTIFS(Intervencoes!$A$7:$A$26,A74,Intervencoes!$B$7:$B$26,"&lt;&gt;")=1),"",IF(Q74&lt;&gt;"Calculável","Por apurar",J74-L74))</f>
        <v/>
      </c>
      <c r="N74" s="16" t="str">
        <f>IF(NOT(COUNTIFS(Intervencoes!$A$7:$A$26,A74,Intervencoes!$B$7:$B$26,"&lt;&gt;")=1),"",IF(Q74&lt;&gt;"Calculável","Por apurar",ROUND(M74*Instrucoes!$B$7,2)))</f>
        <v/>
      </c>
      <c r="O74" s="16" t="str">
        <f>IF(NOT(COUNTIFS(Intervencoes!$A$7:$A$26,A74,Intervencoes!$B$7:$B$26,"&lt;&gt;")=1),"",IF(Q74&lt;&gt;"Calculável","Por apurar",H74-I74-K74-N74))</f>
        <v/>
      </c>
      <c r="P74" s="16" t="str">
        <f>IF(NOT(COUNTIFS(Intervencoes!$A$7:$A$26,A74,Intervencoes!$B$7:$B$26,"&lt;&gt;")=1),"",IF(Q74&lt;&gt;"Calculável","Por apurar",IF(COUNT(E74:F74)&lt;2,"Por apurar",O74-SUM(E74:F74))))</f>
        <v/>
      </c>
      <c r="Q74" s="35" t="str">
        <f>IF(AND(NOT(COUNTIFS(Intervencoes!$A$7:$A$106,A74,Intervencoes!$B$7:$B$106,"&lt;&gt;")=1),COUNTA(B74:G74)=0),"",IF(NOT(COUNTIFS(Intervencoes!$A$7:$A$106,A74,Intervencoes!$B$7:$B$106,"&lt;&gt;")=1),"Rever intervenção sem designação",IF(NOT(ISNUMBER(J74)),"Falta completar orçamento",IF(OR(B74="",C74="",B74="Por apurar",C74="Por apurar",D74&lt;&gt;"Confirmo"),"Falta confirmar seguros e apoios",IF(OR(COUNTIF(Fontes!$M$7:$M$106,"&lt;&gt;OK")-COUNTBLANK(Fontes!$M$7:$M$106)&gt;0,COUNTIF(Coberturas!$I$7:$I$306,"&lt;&gt;OK")-COUNTBLANK(Coberturas!$I$7:$I$306)&gt;0),"Rever fontes ou coberturas pendentes",IF(AND(OR(B74="Sim",C74="Sim"),COUNTIF(Coberturas!$D$7:$D$306,A74)=0),"Falta associar fonte aos custos",IF(AND(B74="Não",C74="Não",SUMIF(Coberturas!$D$7:$D$306,A74,Coberturas!$E$7:$E$306)&gt;0),"Rever declaração de inexistência","Calculável")))))))</f>
        <v/>
      </c>
    </row>
    <row r="75" spans="1:17" ht="34.950000000000003" customHeight="1">
      <c r="A75" s="8" t="s">
        <v>800</v>
      </c>
      <c r="B75" s="7"/>
      <c r="C75" s="7"/>
      <c r="D75" s="7"/>
      <c r="E75" s="12"/>
      <c r="F75" s="12"/>
      <c r="G75" s="7"/>
      <c r="H75" s="16" t="str">
        <f>IF(NOT(COUNTIFS(Intervencoes!$A$7:$A$26,A75,Intervencoes!$B$7:$B$26,"&lt;&gt;")=1),"",IF(OR(COUNTIF(Orcamento!$B$7:$B$106,A75)=0,COUNTIFS(Orcamento!$B$7:$B$106,A75,Orcamento!$T$7:$T$106,"&lt;&gt;OK")&gt;0),"Por apurar",SUMIF(Orcamento!$B$7:$B$106,A75,Orcamento!$K$7:$K$106)))</f>
        <v/>
      </c>
      <c r="I75" s="16" t="str">
        <f>IF(NOT(COUNTIFS(Intervencoes!$A$7:$A$26,A75,Intervencoes!$B$7:$B$26,"&lt;&gt;")=1),"",IF(OR(COUNTIF(Orcamento!$B$7:$B$106,A75)=0,COUNTIFS(Orcamento!$B$7:$B$106,A75,Orcamento!$T$7:$T$106,"&lt;&gt;OK")&gt;0),"Por apurar",SUMIF(Orcamento!$B$7:$B$106,A75,Orcamento!$L$7:$L$106)))</f>
        <v/>
      </c>
      <c r="J75" s="16" t="str">
        <f>IF(NOT(COUNTIFS(Intervencoes!$A$7:$A$26,A75,Intervencoes!$B$7:$B$26,"&lt;&gt;")=1),"",IF(OR(COUNTIF(Orcamento!$B$7:$B$106,A75)=0,COUNTIFS(Orcamento!$B$7:$B$106,A75,Orcamento!$T$7:$T$106,"&lt;&gt;OK")&gt;0),"Por apurar",SUMIF(Orcamento!$B$7:$B$106,A75,Orcamento!$S$7:$S$106)))</f>
        <v/>
      </c>
      <c r="K75" s="37" t="str">
        <f>IF(NOT(COUNTIFS(Intervencoes!$A$7:$A$106,A75,Intervencoes!$B$7:$B$106,"&lt;&gt;")=1),"",IF(Q75&lt;&gt;"Calculável","Por apurar",SUMIF(Coberturas!$D$7:$D$306,A75,Coberturas!$E$7:$E$306)))</f>
        <v/>
      </c>
      <c r="L75" s="37" t="str">
        <f>IF(NOT(COUNTIFS(Intervencoes!$A$7:$A$106,A75,Intervencoes!$B$7:$B$106,"&lt;&gt;")=1),"",IF(Q75&lt;&gt;"Calculável","Por apurar",SUMIF(Coberturas!$D$7:$D$306,A75,Coberturas!$F$7:$F$306)))</f>
        <v/>
      </c>
      <c r="M75" s="16" t="str">
        <f>IF(NOT(COUNTIFS(Intervencoes!$A$7:$A$26,A75,Intervencoes!$B$7:$B$26,"&lt;&gt;")=1),"",IF(Q75&lt;&gt;"Calculável","Por apurar",J75-L75))</f>
        <v/>
      </c>
      <c r="N75" s="16" t="str">
        <f>IF(NOT(COUNTIFS(Intervencoes!$A$7:$A$26,A75,Intervencoes!$B$7:$B$26,"&lt;&gt;")=1),"",IF(Q75&lt;&gt;"Calculável","Por apurar",ROUND(M75*Instrucoes!$B$7,2)))</f>
        <v/>
      </c>
      <c r="O75" s="16" t="str">
        <f>IF(NOT(COUNTIFS(Intervencoes!$A$7:$A$26,A75,Intervencoes!$B$7:$B$26,"&lt;&gt;")=1),"",IF(Q75&lt;&gt;"Calculável","Por apurar",H75-I75-K75-N75))</f>
        <v/>
      </c>
      <c r="P75" s="16" t="str">
        <f>IF(NOT(COUNTIFS(Intervencoes!$A$7:$A$26,A75,Intervencoes!$B$7:$B$26,"&lt;&gt;")=1),"",IF(Q75&lt;&gt;"Calculável","Por apurar",IF(COUNT(E75:F75)&lt;2,"Por apurar",O75-SUM(E75:F75))))</f>
        <v/>
      </c>
      <c r="Q75" s="35" t="str">
        <f>IF(AND(NOT(COUNTIFS(Intervencoes!$A$7:$A$106,A75,Intervencoes!$B$7:$B$106,"&lt;&gt;")=1),COUNTA(B75:G75)=0),"",IF(NOT(COUNTIFS(Intervencoes!$A$7:$A$106,A75,Intervencoes!$B$7:$B$106,"&lt;&gt;")=1),"Rever intervenção sem designação",IF(NOT(ISNUMBER(J75)),"Falta completar orçamento",IF(OR(B75="",C75="",B75="Por apurar",C75="Por apurar",D75&lt;&gt;"Confirmo"),"Falta confirmar seguros e apoios",IF(OR(COUNTIF(Fontes!$M$7:$M$106,"&lt;&gt;OK")-COUNTBLANK(Fontes!$M$7:$M$106)&gt;0,COUNTIF(Coberturas!$I$7:$I$306,"&lt;&gt;OK")-COUNTBLANK(Coberturas!$I$7:$I$306)&gt;0),"Rever fontes ou coberturas pendentes",IF(AND(OR(B75="Sim",C75="Sim"),COUNTIF(Coberturas!$D$7:$D$306,A75)=0),"Falta associar fonte aos custos",IF(AND(B75="Não",C75="Não",SUMIF(Coberturas!$D$7:$D$306,A75,Coberturas!$E$7:$E$306)&gt;0),"Rever declaração de inexistência","Calculável")))))))</f>
        <v/>
      </c>
    </row>
    <row r="76" spans="1:17" ht="34.950000000000003" customHeight="1">
      <c r="A76" s="8" t="s">
        <v>801</v>
      </c>
      <c r="B76" s="7"/>
      <c r="C76" s="7"/>
      <c r="D76" s="7"/>
      <c r="E76" s="12"/>
      <c r="F76" s="12"/>
      <c r="G76" s="7"/>
      <c r="H76" s="16" t="str">
        <f>IF(NOT(COUNTIFS(Intervencoes!$A$7:$A$26,A76,Intervencoes!$B$7:$B$26,"&lt;&gt;")=1),"",IF(OR(COUNTIF(Orcamento!$B$7:$B$106,A76)=0,COUNTIFS(Orcamento!$B$7:$B$106,A76,Orcamento!$T$7:$T$106,"&lt;&gt;OK")&gt;0),"Por apurar",SUMIF(Orcamento!$B$7:$B$106,A76,Orcamento!$K$7:$K$106)))</f>
        <v/>
      </c>
      <c r="I76" s="16" t="str">
        <f>IF(NOT(COUNTIFS(Intervencoes!$A$7:$A$26,A76,Intervencoes!$B$7:$B$26,"&lt;&gt;")=1),"",IF(OR(COUNTIF(Orcamento!$B$7:$B$106,A76)=0,COUNTIFS(Orcamento!$B$7:$B$106,A76,Orcamento!$T$7:$T$106,"&lt;&gt;OK")&gt;0),"Por apurar",SUMIF(Orcamento!$B$7:$B$106,A76,Orcamento!$L$7:$L$106)))</f>
        <v/>
      </c>
      <c r="J76" s="16" t="str">
        <f>IF(NOT(COUNTIFS(Intervencoes!$A$7:$A$26,A76,Intervencoes!$B$7:$B$26,"&lt;&gt;")=1),"",IF(OR(COUNTIF(Orcamento!$B$7:$B$106,A76)=0,COUNTIFS(Orcamento!$B$7:$B$106,A76,Orcamento!$T$7:$T$106,"&lt;&gt;OK")&gt;0),"Por apurar",SUMIF(Orcamento!$B$7:$B$106,A76,Orcamento!$S$7:$S$106)))</f>
        <v/>
      </c>
      <c r="K76" s="37" t="str">
        <f>IF(NOT(COUNTIFS(Intervencoes!$A$7:$A$106,A76,Intervencoes!$B$7:$B$106,"&lt;&gt;")=1),"",IF(Q76&lt;&gt;"Calculável","Por apurar",SUMIF(Coberturas!$D$7:$D$306,A76,Coberturas!$E$7:$E$306)))</f>
        <v/>
      </c>
      <c r="L76" s="37" t="str">
        <f>IF(NOT(COUNTIFS(Intervencoes!$A$7:$A$106,A76,Intervencoes!$B$7:$B$106,"&lt;&gt;")=1),"",IF(Q76&lt;&gt;"Calculável","Por apurar",SUMIF(Coberturas!$D$7:$D$306,A76,Coberturas!$F$7:$F$306)))</f>
        <v/>
      </c>
      <c r="M76" s="16" t="str">
        <f>IF(NOT(COUNTIFS(Intervencoes!$A$7:$A$26,A76,Intervencoes!$B$7:$B$26,"&lt;&gt;")=1),"",IF(Q76&lt;&gt;"Calculável","Por apurar",J76-L76))</f>
        <v/>
      </c>
      <c r="N76" s="16" t="str">
        <f>IF(NOT(COUNTIFS(Intervencoes!$A$7:$A$26,A76,Intervencoes!$B$7:$B$26,"&lt;&gt;")=1),"",IF(Q76&lt;&gt;"Calculável","Por apurar",ROUND(M76*Instrucoes!$B$7,2)))</f>
        <v/>
      </c>
      <c r="O76" s="16" t="str">
        <f>IF(NOT(COUNTIFS(Intervencoes!$A$7:$A$26,A76,Intervencoes!$B$7:$B$26,"&lt;&gt;")=1),"",IF(Q76&lt;&gt;"Calculável","Por apurar",H76-I76-K76-N76))</f>
        <v/>
      </c>
      <c r="P76" s="16" t="str">
        <f>IF(NOT(COUNTIFS(Intervencoes!$A$7:$A$26,A76,Intervencoes!$B$7:$B$26,"&lt;&gt;")=1),"",IF(Q76&lt;&gt;"Calculável","Por apurar",IF(COUNT(E76:F76)&lt;2,"Por apurar",O76-SUM(E76:F76))))</f>
        <v/>
      </c>
      <c r="Q76" s="35" t="str">
        <f>IF(AND(NOT(COUNTIFS(Intervencoes!$A$7:$A$106,A76,Intervencoes!$B$7:$B$106,"&lt;&gt;")=1),COUNTA(B76:G76)=0),"",IF(NOT(COUNTIFS(Intervencoes!$A$7:$A$106,A76,Intervencoes!$B$7:$B$106,"&lt;&gt;")=1),"Rever intervenção sem designação",IF(NOT(ISNUMBER(J76)),"Falta completar orçamento",IF(OR(B76="",C76="",B76="Por apurar",C76="Por apurar",D76&lt;&gt;"Confirmo"),"Falta confirmar seguros e apoios",IF(OR(COUNTIF(Fontes!$M$7:$M$106,"&lt;&gt;OK")-COUNTBLANK(Fontes!$M$7:$M$106)&gt;0,COUNTIF(Coberturas!$I$7:$I$306,"&lt;&gt;OK")-COUNTBLANK(Coberturas!$I$7:$I$306)&gt;0),"Rever fontes ou coberturas pendentes",IF(AND(OR(B76="Sim",C76="Sim"),COUNTIF(Coberturas!$D$7:$D$306,A76)=0),"Falta associar fonte aos custos",IF(AND(B76="Não",C76="Não",SUMIF(Coberturas!$D$7:$D$306,A76,Coberturas!$E$7:$E$306)&gt;0),"Rever declaração de inexistência","Calculável")))))))</f>
        <v/>
      </c>
    </row>
    <row r="77" spans="1:17" ht="34.950000000000003" customHeight="1">
      <c r="A77" s="8" t="s">
        <v>802</v>
      </c>
      <c r="B77" s="7"/>
      <c r="C77" s="7"/>
      <c r="D77" s="7"/>
      <c r="E77" s="12"/>
      <c r="F77" s="12"/>
      <c r="G77" s="7"/>
      <c r="H77" s="16" t="str">
        <f>IF(NOT(COUNTIFS(Intervencoes!$A$7:$A$26,A77,Intervencoes!$B$7:$B$26,"&lt;&gt;")=1),"",IF(OR(COUNTIF(Orcamento!$B$7:$B$106,A77)=0,COUNTIFS(Orcamento!$B$7:$B$106,A77,Orcamento!$T$7:$T$106,"&lt;&gt;OK")&gt;0),"Por apurar",SUMIF(Orcamento!$B$7:$B$106,A77,Orcamento!$K$7:$K$106)))</f>
        <v/>
      </c>
      <c r="I77" s="16" t="str">
        <f>IF(NOT(COUNTIFS(Intervencoes!$A$7:$A$26,A77,Intervencoes!$B$7:$B$26,"&lt;&gt;")=1),"",IF(OR(COUNTIF(Orcamento!$B$7:$B$106,A77)=0,COUNTIFS(Orcamento!$B$7:$B$106,A77,Orcamento!$T$7:$T$106,"&lt;&gt;OK")&gt;0),"Por apurar",SUMIF(Orcamento!$B$7:$B$106,A77,Orcamento!$L$7:$L$106)))</f>
        <v/>
      </c>
      <c r="J77" s="16" t="str">
        <f>IF(NOT(COUNTIFS(Intervencoes!$A$7:$A$26,A77,Intervencoes!$B$7:$B$26,"&lt;&gt;")=1),"",IF(OR(COUNTIF(Orcamento!$B$7:$B$106,A77)=0,COUNTIFS(Orcamento!$B$7:$B$106,A77,Orcamento!$T$7:$T$106,"&lt;&gt;OK")&gt;0),"Por apurar",SUMIF(Orcamento!$B$7:$B$106,A77,Orcamento!$S$7:$S$106)))</f>
        <v/>
      </c>
      <c r="K77" s="37" t="str">
        <f>IF(NOT(COUNTIFS(Intervencoes!$A$7:$A$106,A77,Intervencoes!$B$7:$B$106,"&lt;&gt;")=1),"",IF(Q77&lt;&gt;"Calculável","Por apurar",SUMIF(Coberturas!$D$7:$D$306,A77,Coberturas!$E$7:$E$306)))</f>
        <v/>
      </c>
      <c r="L77" s="37" t="str">
        <f>IF(NOT(COUNTIFS(Intervencoes!$A$7:$A$106,A77,Intervencoes!$B$7:$B$106,"&lt;&gt;")=1),"",IF(Q77&lt;&gt;"Calculável","Por apurar",SUMIF(Coberturas!$D$7:$D$306,A77,Coberturas!$F$7:$F$306)))</f>
        <v/>
      </c>
      <c r="M77" s="16" t="str">
        <f>IF(NOT(COUNTIFS(Intervencoes!$A$7:$A$26,A77,Intervencoes!$B$7:$B$26,"&lt;&gt;")=1),"",IF(Q77&lt;&gt;"Calculável","Por apurar",J77-L77))</f>
        <v/>
      </c>
      <c r="N77" s="16" t="str">
        <f>IF(NOT(COUNTIFS(Intervencoes!$A$7:$A$26,A77,Intervencoes!$B$7:$B$26,"&lt;&gt;")=1),"",IF(Q77&lt;&gt;"Calculável","Por apurar",ROUND(M77*Instrucoes!$B$7,2)))</f>
        <v/>
      </c>
      <c r="O77" s="16" t="str">
        <f>IF(NOT(COUNTIFS(Intervencoes!$A$7:$A$26,A77,Intervencoes!$B$7:$B$26,"&lt;&gt;")=1),"",IF(Q77&lt;&gt;"Calculável","Por apurar",H77-I77-K77-N77))</f>
        <v/>
      </c>
      <c r="P77" s="16" t="str">
        <f>IF(NOT(COUNTIFS(Intervencoes!$A$7:$A$26,A77,Intervencoes!$B$7:$B$26,"&lt;&gt;")=1),"",IF(Q77&lt;&gt;"Calculável","Por apurar",IF(COUNT(E77:F77)&lt;2,"Por apurar",O77-SUM(E77:F77))))</f>
        <v/>
      </c>
      <c r="Q77" s="35" t="str">
        <f>IF(AND(NOT(COUNTIFS(Intervencoes!$A$7:$A$106,A77,Intervencoes!$B$7:$B$106,"&lt;&gt;")=1),COUNTA(B77:G77)=0),"",IF(NOT(COUNTIFS(Intervencoes!$A$7:$A$106,A77,Intervencoes!$B$7:$B$106,"&lt;&gt;")=1),"Rever intervenção sem designação",IF(NOT(ISNUMBER(J77)),"Falta completar orçamento",IF(OR(B77="",C77="",B77="Por apurar",C77="Por apurar",D77&lt;&gt;"Confirmo"),"Falta confirmar seguros e apoios",IF(OR(COUNTIF(Fontes!$M$7:$M$106,"&lt;&gt;OK")-COUNTBLANK(Fontes!$M$7:$M$106)&gt;0,COUNTIF(Coberturas!$I$7:$I$306,"&lt;&gt;OK")-COUNTBLANK(Coberturas!$I$7:$I$306)&gt;0),"Rever fontes ou coberturas pendentes",IF(AND(OR(B77="Sim",C77="Sim"),COUNTIF(Coberturas!$D$7:$D$306,A77)=0),"Falta associar fonte aos custos",IF(AND(B77="Não",C77="Não",SUMIF(Coberturas!$D$7:$D$306,A77,Coberturas!$E$7:$E$306)&gt;0),"Rever declaração de inexistência","Calculável")))))))</f>
        <v/>
      </c>
    </row>
    <row r="78" spans="1:17" ht="34.950000000000003" customHeight="1">
      <c r="A78" s="8" t="s">
        <v>803</v>
      </c>
      <c r="B78" s="7"/>
      <c r="C78" s="7"/>
      <c r="D78" s="7"/>
      <c r="E78" s="12"/>
      <c r="F78" s="12"/>
      <c r="G78" s="7"/>
      <c r="H78" s="16" t="str">
        <f>IF(NOT(COUNTIFS(Intervencoes!$A$7:$A$26,A78,Intervencoes!$B$7:$B$26,"&lt;&gt;")=1),"",IF(OR(COUNTIF(Orcamento!$B$7:$B$106,A78)=0,COUNTIFS(Orcamento!$B$7:$B$106,A78,Orcamento!$T$7:$T$106,"&lt;&gt;OK")&gt;0),"Por apurar",SUMIF(Orcamento!$B$7:$B$106,A78,Orcamento!$K$7:$K$106)))</f>
        <v/>
      </c>
      <c r="I78" s="16" t="str">
        <f>IF(NOT(COUNTIFS(Intervencoes!$A$7:$A$26,A78,Intervencoes!$B$7:$B$26,"&lt;&gt;")=1),"",IF(OR(COUNTIF(Orcamento!$B$7:$B$106,A78)=0,COUNTIFS(Orcamento!$B$7:$B$106,A78,Orcamento!$T$7:$T$106,"&lt;&gt;OK")&gt;0),"Por apurar",SUMIF(Orcamento!$B$7:$B$106,A78,Orcamento!$L$7:$L$106)))</f>
        <v/>
      </c>
      <c r="J78" s="16" t="str">
        <f>IF(NOT(COUNTIFS(Intervencoes!$A$7:$A$26,A78,Intervencoes!$B$7:$B$26,"&lt;&gt;")=1),"",IF(OR(COUNTIF(Orcamento!$B$7:$B$106,A78)=0,COUNTIFS(Orcamento!$B$7:$B$106,A78,Orcamento!$T$7:$T$106,"&lt;&gt;OK")&gt;0),"Por apurar",SUMIF(Orcamento!$B$7:$B$106,A78,Orcamento!$S$7:$S$106)))</f>
        <v/>
      </c>
      <c r="K78" s="37" t="str">
        <f>IF(NOT(COUNTIFS(Intervencoes!$A$7:$A$106,A78,Intervencoes!$B$7:$B$106,"&lt;&gt;")=1),"",IF(Q78&lt;&gt;"Calculável","Por apurar",SUMIF(Coberturas!$D$7:$D$306,A78,Coberturas!$E$7:$E$306)))</f>
        <v/>
      </c>
      <c r="L78" s="37" t="str">
        <f>IF(NOT(COUNTIFS(Intervencoes!$A$7:$A$106,A78,Intervencoes!$B$7:$B$106,"&lt;&gt;")=1),"",IF(Q78&lt;&gt;"Calculável","Por apurar",SUMIF(Coberturas!$D$7:$D$306,A78,Coberturas!$F$7:$F$306)))</f>
        <v/>
      </c>
      <c r="M78" s="16" t="str">
        <f>IF(NOT(COUNTIFS(Intervencoes!$A$7:$A$26,A78,Intervencoes!$B$7:$B$26,"&lt;&gt;")=1),"",IF(Q78&lt;&gt;"Calculável","Por apurar",J78-L78))</f>
        <v/>
      </c>
      <c r="N78" s="16" t="str">
        <f>IF(NOT(COUNTIFS(Intervencoes!$A$7:$A$26,A78,Intervencoes!$B$7:$B$26,"&lt;&gt;")=1),"",IF(Q78&lt;&gt;"Calculável","Por apurar",ROUND(M78*Instrucoes!$B$7,2)))</f>
        <v/>
      </c>
      <c r="O78" s="16" t="str">
        <f>IF(NOT(COUNTIFS(Intervencoes!$A$7:$A$26,A78,Intervencoes!$B$7:$B$26,"&lt;&gt;")=1),"",IF(Q78&lt;&gt;"Calculável","Por apurar",H78-I78-K78-N78))</f>
        <v/>
      </c>
      <c r="P78" s="16" t="str">
        <f>IF(NOT(COUNTIFS(Intervencoes!$A$7:$A$26,A78,Intervencoes!$B$7:$B$26,"&lt;&gt;")=1),"",IF(Q78&lt;&gt;"Calculável","Por apurar",IF(COUNT(E78:F78)&lt;2,"Por apurar",O78-SUM(E78:F78))))</f>
        <v/>
      </c>
      <c r="Q78" s="35" t="str">
        <f>IF(AND(NOT(COUNTIFS(Intervencoes!$A$7:$A$106,A78,Intervencoes!$B$7:$B$106,"&lt;&gt;")=1),COUNTA(B78:G78)=0),"",IF(NOT(COUNTIFS(Intervencoes!$A$7:$A$106,A78,Intervencoes!$B$7:$B$106,"&lt;&gt;")=1),"Rever intervenção sem designação",IF(NOT(ISNUMBER(J78)),"Falta completar orçamento",IF(OR(B78="",C78="",B78="Por apurar",C78="Por apurar",D78&lt;&gt;"Confirmo"),"Falta confirmar seguros e apoios",IF(OR(COUNTIF(Fontes!$M$7:$M$106,"&lt;&gt;OK")-COUNTBLANK(Fontes!$M$7:$M$106)&gt;0,COUNTIF(Coberturas!$I$7:$I$306,"&lt;&gt;OK")-COUNTBLANK(Coberturas!$I$7:$I$306)&gt;0),"Rever fontes ou coberturas pendentes",IF(AND(OR(B78="Sim",C78="Sim"),COUNTIF(Coberturas!$D$7:$D$306,A78)=0),"Falta associar fonte aos custos",IF(AND(B78="Não",C78="Não",SUMIF(Coberturas!$D$7:$D$306,A78,Coberturas!$E$7:$E$306)&gt;0),"Rever declaração de inexistência","Calculável")))))))</f>
        <v/>
      </c>
    </row>
    <row r="79" spans="1:17" ht="34.950000000000003" customHeight="1">
      <c r="A79" s="8" t="s">
        <v>804</v>
      </c>
      <c r="B79" s="7"/>
      <c r="C79" s="7"/>
      <c r="D79" s="7"/>
      <c r="E79" s="12"/>
      <c r="F79" s="12"/>
      <c r="G79" s="7"/>
      <c r="H79" s="16" t="str">
        <f>IF(NOT(COUNTIFS(Intervencoes!$A$7:$A$26,A79,Intervencoes!$B$7:$B$26,"&lt;&gt;")=1),"",IF(OR(COUNTIF(Orcamento!$B$7:$B$106,A79)=0,COUNTIFS(Orcamento!$B$7:$B$106,A79,Orcamento!$T$7:$T$106,"&lt;&gt;OK")&gt;0),"Por apurar",SUMIF(Orcamento!$B$7:$B$106,A79,Orcamento!$K$7:$K$106)))</f>
        <v/>
      </c>
      <c r="I79" s="16" t="str">
        <f>IF(NOT(COUNTIFS(Intervencoes!$A$7:$A$26,A79,Intervencoes!$B$7:$B$26,"&lt;&gt;")=1),"",IF(OR(COUNTIF(Orcamento!$B$7:$B$106,A79)=0,COUNTIFS(Orcamento!$B$7:$B$106,A79,Orcamento!$T$7:$T$106,"&lt;&gt;OK")&gt;0),"Por apurar",SUMIF(Orcamento!$B$7:$B$106,A79,Orcamento!$L$7:$L$106)))</f>
        <v/>
      </c>
      <c r="J79" s="16" t="str">
        <f>IF(NOT(COUNTIFS(Intervencoes!$A$7:$A$26,A79,Intervencoes!$B$7:$B$26,"&lt;&gt;")=1),"",IF(OR(COUNTIF(Orcamento!$B$7:$B$106,A79)=0,COUNTIFS(Orcamento!$B$7:$B$106,A79,Orcamento!$T$7:$T$106,"&lt;&gt;OK")&gt;0),"Por apurar",SUMIF(Orcamento!$B$7:$B$106,A79,Orcamento!$S$7:$S$106)))</f>
        <v/>
      </c>
      <c r="K79" s="37" t="str">
        <f>IF(NOT(COUNTIFS(Intervencoes!$A$7:$A$106,A79,Intervencoes!$B$7:$B$106,"&lt;&gt;")=1),"",IF(Q79&lt;&gt;"Calculável","Por apurar",SUMIF(Coberturas!$D$7:$D$306,A79,Coberturas!$E$7:$E$306)))</f>
        <v/>
      </c>
      <c r="L79" s="37" t="str">
        <f>IF(NOT(COUNTIFS(Intervencoes!$A$7:$A$106,A79,Intervencoes!$B$7:$B$106,"&lt;&gt;")=1),"",IF(Q79&lt;&gt;"Calculável","Por apurar",SUMIF(Coberturas!$D$7:$D$306,A79,Coberturas!$F$7:$F$306)))</f>
        <v/>
      </c>
      <c r="M79" s="16" t="str">
        <f>IF(NOT(COUNTIFS(Intervencoes!$A$7:$A$26,A79,Intervencoes!$B$7:$B$26,"&lt;&gt;")=1),"",IF(Q79&lt;&gt;"Calculável","Por apurar",J79-L79))</f>
        <v/>
      </c>
      <c r="N79" s="16" t="str">
        <f>IF(NOT(COUNTIFS(Intervencoes!$A$7:$A$26,A79,Intervencoes!$B$7:$B$26,"&lt;&gt;")=1),"",IF(Q79&lt;&gt;"Calculável","Por apurar",ROUND(M79*Instrucoes!$B$7,2)))</f>
        <v/>
      </c>
      <c r="O79" s="16" t="str">
        <f>IF(NOT(COUNTIFS(Intervencoes!$A$7:$A$26,A79,Intervencoes!$B$7:$B$26,"&lt;&gt;")=1),"",IF(Q79&lt;&gt;"Calculável","Por apurar",H79-I79-K79-N79))</f>
        <v/>
      </c>
      <c r="P79" s="16" t="str">
        <f>IF(NOT(COUNTIFS(Intervencoes!$A$7:$A$26,A79,Intervencoes!$B$7:$B$26,"&lt;&gt;")=1),"",IF(Q79&lt;&gt;"Calculável","Por apurar",IF(COUNT(E79:F79)&lt;2,"Por apurar",O79-SUM(E79:F79))))</f>
        <v/>
      </c>
      <c r="Q79" s="35" t="str">
        <f>IF(AND(NOT(COUNTIFS(Intervencoes!$A$7:$A$106,A79,Intervencoes!$B$7:$B$106,"&lt;&gt;")=1),COUNTA(B79:G79)=0),"",IF(NOT(COUNTIFS(Intervencoes!$A$7:$A$106,A79,Intervencoes!$B$7:$B$106,"&lt;&gt;")=1),"Rever intervenção sem designação",IF(NOT(ISNUMBER(J79)),"Falta completar orçamento",IF(OR(B79="",C79="",B79="Por apurar",C79="Por apurar",D79&lt;&gt;"Confirmo"),"Falta confirmar seguros e apoios",IF(OR(COUNTIF(Fontes!$M$7:$M$106,"&lt;&gt;OK")-COUNTBLANK(Fontes!$M$7:$M$106)&gt;0,COUNTIF(Coberturas!$I$7:$I$306,"&lt;&gt;OK")-COUNTBLANK(Coberturas!$I$7:$I$306)&gt;0),"Rever fontes ou coberturas pendentes",IF(AND(OR(B79="Sim",C79="Sim"),COUNTIF(Coberturas!$D$7:$D$306,A79)=0),"Falta associar fonte aos custos",IF(AND(B79="Não",C79="Não",SUMIF(Coberturas!$D$7:$D$306,A79,Coberturas!$E$7:$E$306)&gt;0),"Rever declaração de inexistência","Calculável")))))))</f>
        <v/>
      </c>
    </row>
    <row r="80" spans="1:17" ht="34.950000000000003" customHeight="1">
      <c r="A80" s="8" t="s">
        <v>805</v>
      </c>
      <c r="B80" s="7"/>
      <c r="C80" s="7"/>
      <c r="D80" s="7"/>
      <c r="E80" s="12"/>
      <c r="F80" s="12"/>
      <c r="G80" s="7"/>
      <c r="H80" s="16" t="str">
        <f>IF(NOT(COUNTIFS(Intervencoes!$A$7:$A$26,A80,Intervencoes!$B$7:$B$26,"&lt;&gt;")=1),"",IF(OR(COUNTIF(Orcamento!$B$7:$B$106,A80)=0,COUNTIFS(Orcamento!$B$7:$B$106,A80,Orcamento!$T$7:$T$106,"&lt;&gt;OK")&gt;0),"Por apurar",SUMIF(Orcamento!$B$7:$B$106,A80,Orcamento!$K$7:$K$106)))</f>
        <v/>
      </c>
      <c r="I80" s="16" t="str">
        <f>IF(NOT(COUNTIFS(Intervencoes!$A$7:$A$26,A80,Intervencoes!$B$7:$B$26,"&lt;&gt;")=1),"",IF(OR(COUNTIF(Orcamento!$B$7:$B$106,A80)=0,COUNTIFS(Orcamento!$B$7:$B$106,A80,Orcamento!$T$7:$T$106,"&lt;&gt;OK")&gt;0),"Por apurar",SUMIF(Orcamento!$B$7:$B$106,A80,Orcamento!$L$7:$L$106)))</f>
        <v/>
      </c>
      <c r="J80" s="16" t="str">
        <f>IF(NOT(COUNTIFS(Intervencoes!$A$7:$A$26,A80,Intervencoes!$B$7:$B$26,"&lt;&gt;")=1),"",IF(OR(COUNTIF(Orcamento!$B$7:$B$106,A80)=0,COUNTIFS(Orcamento!$B$7:$B$106,A80,Orcamento!$T$7:$T$106,"&lt;&gt;OK")&gt;0),"Por apurar",SUMIF(Orcamento!$B$7:$B$106,A80,Orcamento!$S$7:$S$106)))</f>
        <v/>
      </c>
      <c r="K80" s="37" t="str">
        <f>IF(NOT(COUNTIFS(Intervencoes!$A$7:$A$106,A80,Intervencoes!$B$7:$B$106,"&lt;&gt;")=1),"",IF(Q80&lt;&gt;"Calculável","Por apurar",SUMIF(Coberturas!$D$7:$D$306,A80,Coberturas!$E$7:$E$306)))</f>
        <v/>
      </c>
      <c r="L80" s="37" t="str">
        <f>IF(NOT(COUNTIFS(Intervencoes!$A$7:$A$106,A80,Intervencoes!$B$7:$B$106,"&lt;&gt;")=1),"",IF(Q80&lt;&gt;"Calculável","Por apurar",SUMIF(Coberturas!$D$7:$D$306,A80,Coberturas!$F$7:$F$306)))</f>
        <v/>
      </c>
      <c r="M80" s="16" t="str">
        <f>IF(NOT(COUNTIFS(Intervencoes!$A$7:$A$26,A80,Intervencoes!$B$7:$B$26,"&lt;&gt;")=1),"",IF(Q80&lt;&gt;"Calculável","Por apurar",J80-L80))</f>
        <v/>
      </c>
      <c r="N80" s="16" t="str">
        <f>IF(NOT(COUNTIFS(Intervencoes!$A$7:$A$26,A80,Intervencoes!$B$7:$B$26,"&lt;&gt;")=1),"",IF(Q80&lt;&gt;"Calculável","Por apurar",ROUND(M80*Instrucoes!$B$7,2)))</f>
        <v/>
      </c>
      <c r="O80" s="16" t="str">
        <f>IF(NOT(COUNTIFS(Intervencoes!$A$7:$A$26,A80,Intervencoes!$B$7:$B$26,"&lt;&gt;")=1),"",IF(Q80&lt;&gt;"Calculável","Por apurar",H80-I80-K80-N80))</f>
        <v/>
      </c>
      <c r="P80" s="16" t="str">
        <f>IF(NOT(COUNTIFS(Intervencoes!$A$7:$A$26,A80,Intervencoes!$B$7:$B$26,"&lt;&gt;")=1),"",IF(Q80&lt;&gt;"Calculável","Por apurar",IF(COUNT(E80:F80)&lt;2,"Por apurar",O80-SUM(E80:F80))))</f>
        <v/>
      </c>
      <c r="Q80" s="35" t="str">
        <f>IF(AND(NOT(COUNTIFS(Intervencoes!$A$7:$A$106,A80,Intervencoes!$B$7:$B$106,"&lt;&gt;")=1),COUNTA(B80:G80)=0),"",IF(NOT(COUNTIFS(Intervencoes!$A$7:$A$106,A80,Intervencoes!$B$7:$B$106,"&lt;&gt;")=1),"Rever intervenção sem designação",IF(NOT(ISNUMBER(J80)),"Falta completar orçamento",IF(OR(B80="",C80="",B80="Por apurar",C80="Por apurar",D80&lt;&gt;"Confirmo"),"Falta confirmar seguros e apoios",IF(OR(COUNTIF(Fontes!$M$7:$M$106,"&lt;&gt;OK")-COUNTBLANK(Fontes!$M$7:$M$106)&gt;0,COUNTIF(Coberturas!$I$7:$I$306,"&lt;&gt;OK")-COUNTBLANK(Coberturas!$I$7:$I$306)&gt;0),"Rever fontes ou coberturas pendentes",IF(AND(OR(B80="Sim",C80="Sim"),COUNTIF(Coberturas!$D$7:$D$306,A80)=0),"Falta associar fonte aos custos",IF(AND(B80="Não",C80="Não",SUMIF(Coberturas!$D$7:$D$306,A80,Coberturas!$E$7:$E$306)&gt;0),"Rever declaração de inexistência","Calculável")))))))</f>
        <v/>
      </c>
    </row>
    <row r="81" spans="1:17" ht="34.950000000000003" customHeight="1">
      <c r="A81" s="8" t="s">
        <v>806</v>
      </c>
      <c r="B81" s="7"/>
      <c r="C81" s="7"/>
      <c r="D81" s="7"/>
      <c r="E81" s="12"/>
      <c r="F81" s="12"/>
      <c r="G81" s="7"/>
      <c r="H81" s="16" t="str">
        <f>IF(NOT(COUNTIFS(Intervencoes!$A$7:$A$26,A81,Intervencoes!$B$7:$B$26,"&lt;&gt;")=1),"",IF(OR(COUNTIF(Orcamento!$B$7:$B$106,A81)=0,COUNTIFS(Orcamento!$B$7:$B$106,A81,Orcamento!$T$7:$T$106,"&lt;&gt;OK")&gt;0),"Por apurar",SUMIF(Orcamento!$B$7:$B$106,A81,Orcamento!$K$7:$K$106)))</f>
        <v/>
      </c>
      <c r="I81" s="16" t="str">
        <f>IF(NOT(COUNTIFS(Intervencoes!$A$7:$A$26,A81,Intervencoes!$B$7:$B$26,"&lt;&gt;")=1),"",IF(OR(COUNTIF(Orcamento!$B$7:$B$106,A81)=0,COUNTIFS(Orcamento!$B$7:$B$106,A81,Orcamento!$T$7:$T$106,"&lt;&gt;OK")&gt;0),"Por apurar",SUMIF(Orcamento!$B$7:$B$106,A81,Orcamento!$L$7:$L$106)))</f>
        <v/>
      </c>
      <c r="J81" s="16" t="str">
        <f>IF(NOT(COUNTIFS(Intervencoes!$A$7:$A$26,A81,Intervencoes!$B$7:$B$26,"&lt;&gt;")=1),"",IF(OR(COUNTIF(Orcamento!$B$7:$B$106,A81)=0,COUNTIFS(Orcamento!$B$7:$B$106,A81,Orcamento!$T$7:$T$106,"&lt;&gt;OK")&gt;0),"Por apurar",SUMIF(Orcamento!$B$7:$B$106,A81,Orcamento!$S$7:$S$106)))</f>
        <v/>
      </c>
      <c r="K81" s="37" t="str">
        <f>IF(NOT(COUNTIFS(Intervencoes!$A$7:$A$106,A81,Intervencoes!$B$7:$B$106,"&lt;&gt;")=1),"",IF(Q81&lt;&gt;"Calculável","Por apurar",SUMIF(Coberturas!$D$7:$D$306,A81,Coberturas!$E$7:$E$306)))</f>
        <v/>
      </c>
      <c r="L81" s="37" t="str">
        <f>IF(NOT(COUNTIFS(Intervencoes!$A$7:$A$106,A81,Intervencoes!$B$7:$B$106,"&lt;&gt;")=1),"",IF(Q81&lt;&gt;"Calculável","Por apurar",SUMIF(Coberturas!$D$7:$D$306,A81,Coberturas!$F$7:$F$306)))</f>
        <v/>
      </c>
      <c r="M81" s="16" t="str">
        <f>IF(NOT(COUNTIFS(Intervencoes!$A$7:$A$26,A81,Intervencoes!$B$7:$B$26,"&lt;&gt;")=1),"",IF(Q81&lt;&gt;"Calculável","Por apurar",J81-L81))</f>
        <v/>
      </c>
      <c r="N81" s="16" t="str">
        <f>IF(NOT(COUNTIFS(Intervencoes!$A$7:$A$26,A81,Intervencoes!$B$7:$B$26,"&lt;&gt;")=1),"",IF(Q81&lt;&gt;"Calculável","Por apurar",ROUND(M81*Instrucoes!$B$7,2)))</f>
        <v/>
      </c>
      <c r="O81" s="16" t="str">
        <f>IF(NOT(COUNTIFS(Intervencoes!$A$7:$A$26,A81,Intervencoes!$B$7:$B$26,"&lt;&gt;")=1),"",IF(Q81&lt;&gt;"Calculável","Por apurar",H81-I81-K81-N81))</f>
        <v/>
      </c>
      <c r="P81" s="16" t="str">
        <f>IF(NOT(COUNTIFS(Intervencoes!$A$7:$A$26,A81,Intervencoes!$B$7:$B$26,"&lt;&gt;")=1),"",IF(Q81&lt;&gt;"Calculável","Por apurar",IF(COUNT(E81:F81)&lt;2,"Por apurar",O81-SUM(E81:F81))))</f>
        <v/>
      </c>
      <c r="Q81" s="35" t="str">
        <f>IF(AND(NOT(COUNTIFS(Intervencoes!$A$7:$A$106,A81,Intervencoes!$B$7:$B$106,"&lt;&gt;")=1),COUNTA(B81:G81)=0),"",IF(NOT(COUNTIFS(Intervencoes!$A$7:$A$106,A81,Intervencoes!$B$7:$B$106,"&lt;&gt;")=1),"Rever intervenção sem designação",IF(NOT(ISNUMBER(J81)),"Falta completar orçamento",IF(OR(B81="",C81="",B81="Por apurar",C81="Por apurar",D81&lt;&gt;"Confirmo"),"Falta confirmar seguros e apoios",IF(OR(COUNTIF(Fontes!$M$7:$M$106,"&lt;&gt;OK")-COUNTBLANK(Fontes!$M$7:$M$106)&gt;0,COUNTIF(Coberturas!$I$7:$I$306,"&lt;&gt;OK")-COUNTBLANK(Coberturas!$I$7:$I$306)&gt;0),"Rever fontes ou coberturas pendentes",IF(AND(OR(B81="Sim",C81="Sim"),COUNTIF(Coberturas!$D$7:$D$306,A81)=0),"Falta associar fonte aos custos",IF(AND(B81="Não",C81="Não",SUMIF(Coberturas!$D$7:$D$306,A81,Coberturas!$E$7:$E$306)&gt;0),"Rever declaração de inexistência","Calculável")))))))</f>
        <v/>
      </c>
    </row>
    <row r="82" spans="1:17" ht="34.950000000000003" customHeight="1">
      <c r="A82" s="8" t="s">
        <v>807</v>
      </c>
      <c r="B82" s="7"/>
      <c r="C82" s="7"/>
      <c r="D82" s="7"/>
      <c r="E82" s="12"/>
      <c r="F82" s="12"/>
      <c r="G82" s="7"/>
      <c r="H82" s="16" t="str">
        <f>IF(NOT(COUNTIFS(Intervencoes!$A$7:$A$26,A82,Intervencoes!$B$7:$B$26,"&lt;&gt;")=1),"",IF(OR(COUNTIF(Orcamento!$B$7:$B$106,A82)=0,COUNTIFS(Orcamento!$B$7:$B$106,A82,Orcamento!$T$7:$T$106,"&lt;&gt;OK")&gt;0),"Por apurar",SUMIF(Orcamento!$B$7:$B$106,A82,Orcamento!$K$7:$K$106)))</f>
        <v/>
      </c>
      <c r="I82" s="16" t="str">
        <f>IF(NOT(COUNTIFS(Intervencoes!$A$7:$A$26,A82,Intervencoes!$B$7:$B$26,"&lt;&gt;")=1),"",IF(OR(COUNTIF(Orcamento!$B$7:$B$106,A82)=0,COUNTIFS(Orcamento!$B$7:$B$106,A82,Orcamento!$T$7:$T$106,"&lt;&gt;OK")&gt;0),"Por apurar",SUMIF(Orcamento!$B$7:$B$106,A82,Orcamento!$L$7:$L$106)))</f>
        <v/>
      </c>
      <c r="J82" s="16" t="str">
        <f>IF(NOT(COUNTIFS(Intervencoes!$A$7:$A$26,A82,Intervencoes!$B$7:$B$26,"&lt;&gt;")=1),"",IF(OR(COUNTIF(Orcamento!$B$7:$B$106,A82)=0,COUNTIFS(Orcamento!$B$7:$B$106,A82,Orcamento!$T$7:$T$106,"&lt;&gt;OK")&gt;0),"Por apurar",SUMIF(Orcamento!$B$7:$B$106,A82,Orcamento!$S$7:$S$106)))</f>
        <v/>
      </c>
      <c r="K82" s="37" t="str">
        <f>IF(NOT(COUNTIFS(Intervencoes!$A$7:$A$106,A82,Intervencoes!$B$7:$B$106,"&lt;&gt;")=1),"",IF(Q82&lt;&gt;"Calculável","Por apurar",SUMIF(Coberturas!$D$7:$D$306,A82,Coberturas!$E$7:$E$306)))</f>
        <v/>
      </c>
      <c r="L82" s="37" t="str">
        <f>IF(NOT(COUNTIFS(Intervencoes!$A$7:$A$106,A82,Intervencoes!$B$7:$B$106,"&lt;&gt;")=1),"",IF(Q82&lt;&gt;"Calculável","Por apurar",SUMIF(Coberturas!$D$7:$D$306,A82,Coberturas!$F$7:$F$306)))</f>
        <v/>
      </c>
      <c r="M82" s="16" t="str">
        <f>IF(NOT(COUNTIFS(Intervencoes!$A$7:$A$26,A82,Intervencoes!$B$7:$B$26,"&lt;&gt;")=1),"",IF(Q82&lt;&gt;"Calculável","Por apurar",J82-L82))</f>
        <v/>
      </c>
      <c r="N82" s="16" t="str">
        <f>IF(NOT(COUNTIFS(Intervencoes!$A$7:$A$26,A82,Intervencoes!$B$7:$B$26,"&lt;&gt;")=1),"",IF(Q82&lt;&gt;"Calculável","Por apurar",ROUND(M82*Instrucoes!$B$7,2)))</f>
        <v/>
      </c>
      <c r="O82" s="16" t="str">
        <f>IF(NOT(COUNTIFS(Intervencoes!$A$7:$A$26,A82,Intervencoes!$B$7:$B$26,"&lt;&gt;")=1),"",IF(Q82&lt;&gt;"Calculável","Por apurar",H82-I82-K82-N82))</f>
        <v/>
      </c>
      <c r="P82" s="16" t="str">
        <f>IF(NOT(COUNTIFS(Intervencoes!$A$7:$A$26,A82,Intervencoes!$B$7:$B$26,"&lt;&gt;")=1),"",IF(Q82&lt;&gt;"Calculável","Por apurar",IF(COUNT(E82:F82)&lt;2,"Por apurar",O82-SUM(E82:F82))))</f>
        <v/>
      </c>
      <c r="Q82" s="35" t="str">
        <f>IF(AND(NOT(COUNTIFS(Intervencoes!$A$7:$A$106,A82,Intervencoes!$B$7:$B$106,"&lt;&gt;")=1),COUNTA(B82:G82)=0),"",IF(NOT(COUNTIFS(Intervencoes!$A$7:$A$106,A82,Intervencoes!$B$7:$B$106,"&lt;&gt;")=1),"Rever intervenção sem designação",IF(NOT(ISNUMBER(J82)),"Falta completar orçamento",IF(OR(B82="",C82="",B82="Por apurar",C82="Por apurar",D82&lt;&gt;"Confirmo"),"Falta confirmar seguros e apoios",IF(OR(COUNTIF(Fontes!$M$7:$M$106,"&lt;&gt;OK")-COUNTBLANK(Fontes!$M$7:$M$106)&gt;0,COUNTIF(Coberturas!$I$7:$I$306,"&lt;&gt;OK")-COUNTBLANK(Coberturas!$I$7:$I$306)&gt;0),"Rever fontes ou coberturas pendentes",IF(AND(OR(B82="Sim",C82="Sim"),COUNTIF(Coberturas!$D$7:$D$306,A82)=0),"Falta associar fonte aos custos",IF(AND(B82="Não",C82="Não",SUMIF(Coberturas!$D$7:$D$306,A82,Coberturas!$E$7:$E$306)&gt;0),"Rever declaração de inexistência","Calculável")))))))</f>
        <v/>
      </c>
    </row>
    <row r="83" spans="1:17" ht="34.950000000000003" customHeight="1">
      <c r="A83" s="8" t="s">
        <v>808</v>
      </c>
      <c r="B83" s="7"/>
      <c r="C83" s="7"/>
      <c r="D83" s="7"/>
      <c r="E83" s="12"/>
      <c r="F83" s="12"/>
      <c r="G83" s="7"/>
      <c r="H83" s="16" t="str">
        <f>IF(NOT(COUNTIFS(Intervencoes!$A$7:$A$26,A83,Intervencoes!$B$7:$B$26,"&lt;&gt;")=1),"",IF(OR(COUNTIF(Orcamento!$B$7:$B$106,A83)=0,COUNTIFS(Orcamento!$B$7:$B$106,A83,Orcamento!$T$7:$T$106,"&lt;&gt;OK")&gt;0),"Por apurar",SUMIF(Orcamento!$B$7:$B$106,A83,Orcamento!$K$7:$K$106)))</f>
        <v/>
      </c>
      <c r="I83" s="16" t="str">
        <f>IF(NOT(COUNTIFS(Intervencoes!$A$7:$A$26,A83,Intervencoes!$B$7:$B$26,"&lt;&gt;")=1),"",IF(OR(COUNTIF(Orcamento!$B$7:$B$106,A83)=0,COUNTIFS(Orcamento!$B$7:$B$106,A83,Orcamento!$T$7:$T$106,"&lt;&gt;OK")&gt;0),"Por apurar",SUMIF(Orcamento!$B$7:$B$106,A83,Orcamento!$L$7:$L$106)))</f>
        <v/>
      </c>
      <c r="J83" s="16" t="str">
        <f>IF(NOT(COUNTIFS(Intervencoes!$A$7:$A$26,A83,Intervencoes!$B$7:$B$26,"&lt;&gt;")=1),"",IF(OR(COUNTIF(Orcamento!$B$7:$B$106,A83)=0,COUNTIFS(Orcamento!$B$7:$B$106,A83,Orcamento!$T$7:$T$106,"&lt;&gt;OK")&gt;0),"Por apurar",SUMIF(Orcamento!$B$7:$B$106,A83,Orcamento!$S$7:$S$106)))</f>
        <v/>
      </c>
      <c r="K83" s="37" t="str">
        <f>IF(NOT(COUNTIFS(Intervencoes!$A$7:$A$106,A83,Intervencoes!$B$7:$B$106,"&lt;&gt;")=1),"",IF(Q83&lt;&gt;"Calculável","Por apurar",SUMIF(Coberturas!$D$7:$D$306,A83,Coberturas!$E$7:$E$306)))</f>
        <v/>
      </c>
      <c r="L83" s="37" t="str">
        <f>IF(NOT(COUNTIFS(Intervencoes!$A$7:$A$106,A83,Intervencoes!$B$7:$B$106,"&lt;&gt;")=1),"",IF(Q83&lt;&gt;"Calculável","Por apurar",SUMIF(Coberturas!$D$7:$D$306,A83,Coberturas!$F$7:$F$306)))</f>
        <v/>
      </c>
      <c r="M83" s="16" t="str">
        <f>IF(NOT(COUNTIFS(Intervencoes!$A$7:$A$26,A83,Intervencoes!$B$7:$B$26,"&lt;&gt;")=1),"",IF(Q83&lt;&gt;"Calculável","Por apurar",J83-L83))</f>
        <v/>
      </c>
      <c r="N83" s="16" t="str">
        <f>IF(NOT(COUNTIFS(Intervencoes!$A$7:$A$26,A83,Intervencoes!$B$7:$B$26,"&lt;&gt;")=1),"",IF(Q83&lt;&gt;"Calculável","Por apurar",ROUND(M83*Instrucoes!$B$7,2)))</f>
        <v/>
      </c>
      <c r="O83" s="16" t="str">
        <f>IF(NOT(COUNTIFS(Intervencoes!$A$7:$A$26,A83,Intervencoes!$B$7:$B$26,"&lt;&gt;")=1),"",IF(Q83&lt;&gt;"Calculável","Por apurar",H83-I83-K83-N83))</f>
        <v/>
      </c>
      <c r="P83" s="16" t="str">
        <f>IF(NOT(COUNTIFS(Intervencoes!$A$7:$A$26,A83,Intervencoes!$B$7:$B$26,"&lt;&gt;")=1),"",IF(Q83&lt;&gt;"Calculável","Por apurar",IF(COUNT(E83:F83)&lt;2,"Por apurar",O83-SUM(E83:F83))))</f>
        <v/>
      </c>
      <c r="Q83" s="35" t="str">
        <f>IF(AND(NOT(COUNTIFS(Intervencoes!$A$7:$A$106,A83,Intervencoes!$B$7:$B$106,"&lt;&gt;")=1),COUNTA(B83:G83)=0),"",IF(NOT(COUNTIFS(Intervencoes!$A$7:$A$106,A83,Intervencoes!$B$7:$B$106,"&lt;&gt;")=1),"Rever intervenção sem designação",IF(NOT(ISNUMBER(J83)),"Falta completar orçamento",IF(OR(B83="",C83="",B83="Por apurar",C83="Por apurar",D83&lt;&gt;"Confirmo"),"Falta confirmar seguros e apoios",IF(OR(COUNTIF(Fontes!$M$7:$M$106,"&lt;&gt;OK")-COUNTBLANK(Fontes!$M$7:$M$106)&gt;0,COUNTIF(Coberturas!$I$7:$I$306,"&lt;&gt;OK")-COUNTBLANK(Coberturas!$I$7:$I$306)&gt;0),"Rever fontes ou coberturas pendentes",IF(AND(OR(B83="Sim",C83="Sim"),COUNTIF(Coberturas!$D$7:$D$306,A83)=0),"Falta associar fonte aos custos",IF(AND(B83="Não",C83="Não",SUMIF(Coberturas!$D$7:$D$306,A83,Coberturas!$E$7:$E$306)&gt;0),"Rever declaração de inexistência","Calculável")))))))</f>
        <v/>
      </c>
    </row>
    <row r="84" spans="1:17" ht="34.950000000000003" customHeight="1">
      <c r="A84" s="8" t="s">
        <v>809</v>
      </c>
      <c r="B84" s="7"/>
      <c r="C84" s="7"/>
      <c r="D84" s="7"/>
      <c r="E84" s="12"/>
      <c r="F84" s="12"/>
      <c r="G84" s="7"/>
      <c r="H84" s="16" t="str">
        <f>IF(NOT(COUNTIFS(Intervencoes!$A$7:$A$26,A84,Intervencoes!$B$7:$B$26,"&lt;&gt;")=1),"",IF(OR(COUNTIF(Orcamento!$B$7:$B$106,A84)=0,COUNTIFS(Orcamento!$B$7:$B$106,A84,Orcamento!$T$7:$T$106,"&lt;&gt;OK")&gt;0),"Por apurar",SUMIF(Orcamento!$B$7:$B$106,A84,Orcamento!$K$7:$K$106)))</f>
        <v/>
      </c>
      <c r="I84" s="16" t="str">
        <f>IF(NOT(COUNTIFS(Intervencoes!$A$7:$A$26,A84,Intervencoes!$B$7:$B$26,"&lt;&gt;")=1),"",IF(OR(COUNTIF(Orcamento!$B$7:$B$106,A84)=0,COUNTIFS(Orcamento!$B$7:$B$106,A84,Orcamento!$T$7:$T$106,"&lt;&gt;OK")&gt;0),"Por apurar",SUMIF(Orcamento!$B$7:$B$106,A84,Orcamento!$L$7:$L$106)))</f>
        <v/>
      </c>
      <c r="J84" s="16" t="str">
        <f>IF(NOT(COUNTIFS(Intervencoes!$A$7:$A$26,A84,Intervencoes!$B$7:$B$26,"&lt;&gt;")=1),"",IF(OR(COUNTIF(Orcamento!$B$7:$B$106,A84)=0,COUNTIFS(Orcamento!$B$7:$B$106,A84,Orcamento!$T$7:$T$106,"&lt;&gt;OK")&gt;0),"Por apurar",SUMIF(Orcamento!$B$7:$B$106,A84,Orcamento!$S$7:$S$106)))</f>
        <v/>
      </c>
      <c r="K84" s="37" t="str">
        <f>IF(NOT(COUNTIFS(Intervencoes!$A$7:$A$106,A84,Intervencoes!$B$7:$B$106,"&lt;&gt;")=1),"",IF(Q84&lt;&gt;"Calculável","Por apurar",SUMIF(Coberturas!$D$7:$D$306,A84,Coberturas!$E$7:$E$306)))</f>
        <v/>
      </c>
      <c r="L84" s="37" t="str">
        <f>IF(NOT(COUNTIFS(Intervencoes!$A$7:$A$106,A84,Intervencoes!$B$7:$B$106,"&lt;&gt;")=1),"",IF(Q84&lt;&gt;"Calculável","Por apurar",SUMIF(Coberturas!$D$7:$D$306,A84,Coberturas!$F$7:$F$306)))</f>
        <v/>
      </c>
      <c r="M84" s="16" t="str">
        <f>IF(NOT(COUNTIFS(Intervencoes!$A$7:$A$26,A84,Intervencoes!$B$7:$B$26,"&lt;&gt;")=1),"",IF(Q84&lt;&gt;"Calculável","Por apurar",J84-L84))</f>
        <v/>
      </c>
      <c r="N84" s="16" t="str">
        <f>IF(NOT(COUNTIFS(Intervencoes!$A$7:$A$26,A84,Intervencoes!$B$7:$B$26,"&lt;&gt;")=1),"",IF(Q84&lt;&gt;"Calculável","Por apurar",ROUND(M84*Instrucoes!$B$7,2)))</f>
        <v/>
      </c>
      <c r="O84" s="16" t="str">
        <f>IF(NOT(COUNTIFS(Intervencoes!$A$7:$A$26,A84,Intervencoes!$B$7:$B$26,"&lt;&gt;")=1),"",IF(Q84&lt;&gt;"Calculável","Por apurar",H84-I84-K84-N84))</f>
        <v/>
      </c>
      <c r="P84" s="16" t="str">
        <f>IF(NOT(COUNTIFS(Intervencoes!$A$7:$A$26,A84,Intervencoes!$B$7:$B$26,"&lt;&gt;")=1),"",IF(Q84&lt;&gt;"Calculável","Por apurar",IF(COUNT(E84:F84)&lt;2,"Por apurar",O84-SUM(E84:F84))))</f>
        <v/>
      </c>
      <c r="Q84" s="35" t="str">
        <f>IF(AND(NOT(COUNTIFS(Intervencoes!$A$7:$A$106,A84,Intervencoes!$B$7:$B$106,"&lt;&gt;")=1),COUNTA(B84:G84)=0),"",IF(NOT(COUNTIFS(Intervencoes!$A$7:$A$106,A84,Intervencoes!$B$7:$B$106,"&lt;&gt;")=1),"Rever intervenção sem designação",IF(NOT(ISNUMBER(J84)),"Falta completar orçamento",IF(OR(B84="",C84="",B84="Por apurar",C84="Por apurar",D84&lt;&gt;"Confirmo"),"Falta confirmar seguros e apoios",IF(OR(COUNTIF(Fontes!$M$7:$M$106,"&lt;&gt;OK")-COUNTBLANK(Fontes!$M$7:$M$106)&gt;0,COUNTIF(Coberturas!$I$7:$I$306,"&lt;&gt;OK")-COUNTBLANK(Coberturas!$I$7:$I$306)&gt;0),"Rever fontes ou coberturas pendentes",IF(AND(OR(B84="Sim",C84="Sim"),COUNTIF(Coberturas!$D$7:$D$306,A84)=0),"Falta associar fonte aos custos",IF(AND(B84="Não",C84="Não",SUMIF(Coberturas!$D$7:$D$306,A84,Coberturas!$E$7:$E$306)&gt;0),"Rever declaração de inexistência","Calculável")))))))</f>
        <v/>
      </c>
    </row>
    <row r="85" spans="1:17" ht="34.950000000000003" customHeight="1">
      <c r="A85" s="8" t="s">
        <v>810</v>
      </c>
      <c r="B85" s="7"/>
      <c r="C85" s="7"/>
      <c r="D85" s="7"/>
      <c r="E85" s="12"/>
      <c r="F85" s="12"/>
      <c r="G85" s="7"/>
      <c r="H85" s="16" t="str">
        <f>IF(NOT(COUNTIFS(Intervencoes!$A$7:$A$26,A85,Intervencoes!$B$7:$B$26,"&lt;&gt;")=1),"",IF(OR(COUNTIF(Orcamento!$B$7:$B$106,A85)=0,COUNTIFS(Orcamento!$B$7:$B$106,A85,Orcamento!$T$7:$T$106,"&lt;&gt;OK")&gt;0),"Por apurar",SUMIF(Orcamento!$B$7:$B$106,A85,Orcamento!$K$7:$K$106)))</f>
        <v/>
      </c>
      <c r="I85" s="16" t="str">
        <f>IF(NOT(COUNTIFS(Intervencoes!$A$7:$A$26,A85,Intervencoes!$B$7:$B$26,"&lt;&gt;")=1),"",IF(OR(COUNTIF(Orcamento!$B$7:$B$106,A85)=0,COUNTIFS(Orcamento!$B$7:$B$106,A85,Orcamento!$T$7:$T$106,"&lt;&gt;OK")&gt;0),"Por apurar",SUMIF(Orcamento!$B$7:$B$106,A85,Orcamento!$L$7:$L$106)))</f>
        <v/>
      </c>
      <c r="J85" s="16" t="str">
        <f>IF(NOT(COUNTIFS(Intervencoes!$A$7:$A$26,A85,Intervencoes!$B$7:$B$26,"&lt;&gt;")=1),"",IF(OR(COUNTIF(Orcamento!$B$7:$B$106,A85)=0,COUNTIFS(Orcamento!$B$7:$B$106,A85,Orcamento!$T$7:$T$106,"&lt;&gt;OK")&gt;0),"Por apurar",SUMIF(Orcamento!$B$7:$B$106,A85,Orcamento!$S$7:$S$106)))</f>
        <v/>
      </c>
      <c r="K85" s="37" t="str">
        <f>IF(NOT(COUNTIFS(Intervencoes!$A$7:$A$106,A85,Intervencoes!$B$7:$B$106,"&lt;&gt;")=1),"",IF(Q85&lt;&gt;"Calculável","Por apurar",SUMIF(Coberturas!$D$7:$D$306,A85,Coberturas!$E$7:$E$306)))</f>
        <v/>
      </c>
      <c r="L85" s="37" t="str">
        <f>IF(NOT(COUNTIFS(Intervencoes!$A$7:$A$106,A85,Intervencoes!$B$7:$B$106,"&lt;&gt;")=1),"",IF(Q85&lt;&gt;"Calculável","Por apurar",SUMIF(Coberturas!$D$7:$D$306,A85,Coberturas!$F$7:$F$306)))</f>
        <v/>
      </c>
      <c r="M85" s="16" t="str">
        <f>IF(NOT(COUNTIFS(Intervencoes!$A$7:$A$26,A85,Intervencoes!$B$7:$B$26,"&lt;&gt;")=1),"",IF(Q85&lt;&gt;"Calculável","Por apurar",J85-L85))</f>
        <v/>
      </c>
      <c r="N85" s="16" t="str">
        <f>IF(NOT(COUNTIFS(Intervencoes!$A$7:$A$26,A85,Intervencoes!$B$7:$B$26,"&lt;&gt;")=1),"",IF(Q85&lt;&gt;"Calculável","Por apurar",ROUND(M85*Instrucoes!$B$7,2)))</f>
        <v/>
      </c>
      <c r="O85" s="16" t="str">
        <f>IF(NOT(COUNTIFS(Intervencoes!$A$7:$A$26,A85,Intervencoes!$B$7:$B$26,"&lt;&gt;")=1),"",IF(Q85&lt;&gt;"Calculável","Por apurar",H85-I85-K85-N85))</f>
        <v/>
      </c>
      <c r="P85" s="16" t="str">
        <f>IF(NOT(COUNTIFS(Intervencoes!$A$7:$A$26,A85,Intervencoes!$B$7:$B$26,"&lt;&gt;")=1),"",IF(Q85&lt;&gt;"Calculável","Por apurar",IF(COUNT(E85:F85)&lt;2,"Por apurar",O85-SUM(E85:F85))))</f>
        <v/>
      </c>
      <c r="Q85" s="35" t="str">
        <f>IF(AND(NOT(COUNTIFS(Intervencoes!$A$7:$A$106,A85,Intervencoes!$B$7:$B$106,"&lt;&gt;")=1),COUNTA(B85:G85)=0),"",IF(NOT(COUNTIFS(Intervencoes!$A$7:$A$106,A85,Intervencoes!$B$7:$B$106,"&lt;&gt;")=1),"Rever intervenção sem designação",IF(NOT(ISNUMBER(J85)),"Falta completar orçamento",IF(OR(B85="",C85="",B85="Por apurar",C85="Por apurar",D85&lt;&gt;"Confirmo"),"Falta confirmar seguros e apoios",IF(OR(COUNTIF(Fontes!$M$7:$M$106,"&lt;&gt;OK")-COUNTBLANK(Fontes!$M$7:$M$106)&gt;0,COUNTIF(Coberturas!$I$7:$I$306,"&lt;&gt;OK")-COUNTBLANK(Coberturas!$I$7:$I$306)&gt;0),"Rever fontes ou coberturas pendentes",IF(AND(OR(B85="Sim",C85="Sim"),COUNTIF(Coberturas!$D$7:$D$306,A85)=0),"Falta associar fonte aos custos",IF(AND(B85="Não",C85="Não",SUMIF(Coberturas!$D$7:$D$306,A85,Coberturas!$E$7:$E$306)&gt;0),"Rever declaração de inexistência","Calculável")))))))</f>
        <v/>
      </c>
    </row>
    <row r="86" spans="1:17" ht="34.950000000000003" customHeight="1">
      <c r="A86" s="8" t="s">
        <v>811</v>
      </c>
      <c r="B86" s="7"/>
      <c r="C86" s="7"/>
      <c r="D86" s="7"/>
      <c r="E86" s="12"/>
      <c r="F86" s="12"/>
      <c r="G86" s="7"/>
      <c r="H86" s="16" t="str">
        <f>IF(NOT(COUNTIFS(Intervencoes!$A$7:$A$26,A86,Intervencoes!$B$7:$B$26,"&lt;&gt;")=1),"",IF(OR(COUNTIF(Orcamento!$B$7:$B$106,A86)=0,COUNTIFS(Orcamento!$B$7:$B$106,A86,Orcamento!$T$7:$T$106,"&lt;&gt;OK")&gt;0),"Por apurar",SUMIF(Orcamento!$B$7:$B$106,A86,Orcamento!$K$7:$K$106)))</f>
        <v/>
      </c>
      <c r="I86" s="16" t="str">
        <f>IF(NOT(COUNTIFS(Intervencoes!$A$7:$A$26,A86,Intervencoes!$B$7:$B$26,"&lt;&gt;")=1),"",IF(OR(COUNTIF(Orcamento!$B$7:$B$106,A86)=0,COUNTIFS(Orcamento!$B$7:$B$106,A86,Orcamento!$T$7:$T$106,"&lt;&gt;OK")&gt;0),"Por apurar",SUMIF(Orcamento!$B$7:$B$106,A86,Orcamento!$L$7:$L$106)))</f>
        <v/>
      </c>
      <c r="J86" s="16" t="str">
        <f>IF(NOT(COUNTIFS(Intervencoes!$A$7:$A$26,A86,Intervencoes!$B$7:$B$26,"&lt;&gt;")=1),"",IF(OR(COUNTIF(Orcamento!$B$7:$B$106,A86)=0,COUNTIFS(Orcamento!$B$7:$B$106,A86,Orcamento!$T$7:$T$106,"&lt;&gt;OK")&gt;0),"Por apurar",SUMIF(Orcamento!$B$7:$B$106,A86,Orcamento!$S$7:$S$106)))</f>
        <v/>
      </c>
      <c r="K86" s="37" t="str">
        <f>IF(NOT(COUNTIFS(Intervencoes!$A$7:$A$106,A86,Intervencoes!$B$7:$B$106,"&lt;&gt;")=1),"",IF(Q86&lt;&gt;"Calculável","Por apurar",SUMIF(Coberturas!$D$7:$D$306,A86,Coberturas!$E$7:$E$306)))</f>
        <v/>
      </c>
      <c r="L86" s="37" t="str">
        <f>IF(NOT(COUNTIFS(Intervencoes!$A$7:$A$106,A86,Intervencoes!$B$7:$B$106,"&lt;&gt;")=1),"",IF(Q86&lt;&gt;"Calculável","Por apurar",SUMIF(Coberturas!$D$7:$D$306,A86,Coberturas!$F$7:$F$306)))</f>
        <v/>
      </c>
      <c r="M86" s="16" t="str">
        <f>IF(NOT(COUNTIFS(Intervencoes!$A$7:$A$26,A86,Intervencoes!$B$7:$B$26,"&lt;&gt;")=1),"",IF(Q86&lt;&gt;"Calculável","Por apurar",J86-L86))</f>
        <v/>
      </c>
      <c r="N86" s="16" t="str">
        <f>IF(NOT(COUNTIFS(Intervencoes!$A$7:$A$26,A86,Intervencoes!$B$7:$B$26,"&lt;&gt;")=1),"",IF(Q86&lt;&gt;"Calculável","Por apurar",ROUND(M86*Instrucoes!$B$7,2)))</f>
        <v/>
      </c>
      <c r="O86" s="16" t="str">
        <f>IF(NOT(COUNTIFS(Intervencoes!$A$7:$A$26,A86,Intervencoes!$B$7:$B$26,"&lt;&gt;")=1),"",IF(Q86&lt;&gt;"Calculável","Por apurar",H86-I86-K86-N86))</f>
        <v/>
      </c>
      <c r="P86" s="16" t="str">
        <f>IF(NOT(COUNTIFS(Intervencoes!$A$7:$A$26,A86,Intervencoes!$B$7:$B$26,"&lt;&gt;")=1),"",IF(Q86&lt;&gt;"Calculável","Por apurar",IF(COUNT(E86:F86)&lt;2,"Por apurar",O86-SUM(E86:F86))))</f>
        <v/>
      </c>
      <c r="Q86" s="35" t="str">
        <f>IF(AND(NOT(COUNTIFS(Intervencoes!$A$7:$A$106,A86,Intervencoes!$B$7:$B$106,"&lt;&gt;")=1),COUNTA(B86:G86)=0),"",IF(NOT(COUNTIFS(Intervencoes!$A$7:$A$106,A86,Intervencoes!$B$7:$B$106,"&lt;&gt;")=1),"Rever intervenção sem designação",IF(NOT(ISNUMBER(J86)),"Falta completar orçamento",IF(OR(B86="",C86="",B86="Por apurar",C86="Por apurar",D86&lt;&gt;"Confirmo"),"Falta confirmar seguros e apoios",IF(OR(COUNTIF(Fontes!$M$7:$M$106,"&lt;&gt;OK")-COUNTBLANK(Fontes!$M$7:$M$106)&gt;0,COUNTIF(Coberturas!$I$7:$I$306,"&lt;&gt;OK")-COUNTBLANK(Coberturas!$I$7:$I$306)&gt;0),"Rever fontes ou coberturas pendentes",IF(AND(OR(B86="Sim",C86="Sim"),COUNTIF(Coberturas!$D$7:$D$306,A86)=0),"Falta associar fonte aos custos",IF(AND(B86="Não",C86="Não",SUMIF(Coberturas!$D$7:$D$306,A86,Coberturas!$E$7:$E$306)&gt;0),"Rever declaração de inexistência","Calculável")))))))</f>
        <v/>
      </c>
    </row>
    <row r="87" spans="1:17" ht="34.950000000000003" customHeight="1">
      <c r="A87" s="8" t="s">
        <v>812</v>
      </c>
      <c r="B87" s="7"/>
      <c r="C87" s="7"/>
      <c r="D87" s="7"/>
      <c r="E87" s="12"/>
      <c r="F87" s="12"/>
      <c r="G87" s="7"/>
      <c r="H87" s="16" t="str">
        <f>IF(NOT(COUNTIFS(Intervencoes!$A$7:$A$26,A87,Intervencoes!$B$7:$B$26,"&lt;&gt;")=1),"",IF(OR(COUNTIF(Orcamento!$B$7:$B$106,A87)=0,COUNTIFS(Orcamento!$B$7:$B$106,A87,Orcamento!$T$7:$T$106,"&lt;&gt;OK")&gt;0),"Por apurar",SUMIF(Orcamento!$B$7:$B$106,A87,Orcamento!$K$7:$K$106)))</f>
        <v/>
      </c>
      <c r="I87" s="16" t="str">
        <f>IF(NOT(COUNTIFS(Intervencoes!$A$7:$A$26,A87,Intervencoes!$B$7:$B$26,"&lt;&gt;")=1),"",IF(OR(COUNTIF(Orcamento!$B$7:$B$106,A87)=0,COUNTIFS(Orcamento!$B$7:$B$106,A87,Orcamento!$T$7:$T$106,"&lt;&gt;OK")&gt;0),"Por apurar",SUMIF(Orcamento!$B$7:$B$106,A87,Orcamento!$L$7:$L$106)))</f>
        <v/>
      </c>
      <c r="J87" s="16" t="str">
        <f>IF(NOT(COUNTIFS(Intervencoes!$A$7:$A$26,A87,Intervencoes!$B$7:$B$26,"&lt;&gt;")=1),"",IF(OR(COUNTIF(Orcamento!$B$7:$B$106,A87)=0,COUNTIFS(Orcamento!$B$7:$B$106,A87,Orcamento!$T$7:$T$106,"&lt;&gt;OK")&gt;0),"Por apurar",SUMIF(Orcamento!$B$7:$B$106,A87,Orcamento!$S$7:$S$106)))</f>
        <v/>
      </c>
      <c r="K87" s="37" t="str">
        <f>IF(NOT(COUNTIFS(Intervencoes!$A$7:$A$106,A87,Intervencoes!$B$7:$B$106,"&lt;&gt;")=1),"",IF(Q87&lt;&gt;"Calculável","Por apurar",SUMIF(Coberturas!$D$7:$D$306,A87,Coberturas!$E$7:$E$306)))</f>
        <v/>
      </c>
      <c r="L87" s="37" t="str">
        <f>IF(NOT(COUNTIFS(Intervencoes!$A$7:$A$106,A87,Intervencoes!$B$7:$B$106,"&lt;&gt;")=1),"",IF(Q87&lt;&gt;"Calculável","Por apurar",SUMIF(Coberturas!$D$7:$D$306,A87,Coberturas!$F$7:$F$306)))</f>
        <v/>
      </c>
      <c r="M87" s="16" t="str">
        <f>IF(NOT(COUNTIFS(Intervencoes!$A$7:$A$26,A87,Intervencoes!$B$7:$B$26,"&lt;&gt;")=1),"",IF(Q87&lt;&gt;"Calculável","Por apurar",J87-L87))</f>
        <v/>
      </c>
      <c r="N87" s="16" t="str">
        <f>IF(NOT(COUNTIFS(Intervencoes!$A$7:$A$26,A87,Intervencoes!$B$7:$B$26,"&lt;&gt;")=1),"",IF(Q87&lt;&gt;"Calculável","Por apurar",ROUND(M87*Instrucoes!$B$7,2)))</f>
        <v/>
      </c>
      <c r="O87" s="16" t="str">
        <f>IF(NOT(COUNTIFS(Intervencoes!$A$7:$A$26,A87,Intervencoes!$B$7:$B$26,"&lt;&gt;")=1),"",IF(Q87&lt;&gt;"Calculável","Por apurar",H87-I87-K87-N87))</f>
        <v/>
      </c>
      <c r="P87" s="16" t="str">
        <f>IF(NOT(COUNTIFS(Intervencoes!$A$7:$A$26,A87,Intervencoes!$B$7:$B$26,"&lt;&gt;")=1),"",IF(Q87&lt;&gt;"Calculável","Por apurar",IF(COUNT(E87:F87)&lt;2,"Por apurar",O87-SUM(E87:F87))))</f>
        <v/>
      </c>
      <c r="Q87" s="35" t="str">
        <f>IF(AND(NOT(COUNTIFS(Intervencoes!$A$7:$A$106,A87,Intervencoes!$B$7:$B$106,"&lt;&gt;")=1),COUNTA(B87:G87)=0),"",IF(NOT(COUNTIFS(Intervencoes!$A$7:$A$106,A87,Intervencoes!$B$7:$B$106,"&lt;&gt;")=1),"Rever intervenção sem designação",IF(NOT(ISNUMBER(J87)),"Falta completar orçamento",IF(OR(B87="",C87="",B87="Por apurar",C87="Por apurar",D87&lt;&gt;"Confirmo"),"Falta confirmar seguros e apoios",IF(OR(COUNTIF(Fontes!$M$7:$M$106,"&lt;&gt;OK")-COUNTBLANK(Fontes!$M$7:$M$106)&gt;0,COUNTIF(Coberturas!$I$7:$I$306,"&lt;&gt;OK")-COUNTBLANK(Coberturas!$I$7:$I$306)&gt;0),"Rever fontes ou coberturas pendentes",IF(AND(OR(B87="Sim",C87="Sim"),COUNTIF(Coberturas!$D$7:$D$306,A87)=0),"Falta associar fonte aos custos",IF(AND(B87="Não",C87="Não",SUMIF(Coberturas!$D$7:$D$306,A87,Coberturas!$E$7:$E$306)&gt;0),"Rever declaração de inexistência","Calculável")))))))</f>
        <v/>
      </c>
    </row>
    <row r="88" spans="1:17" ht="34.950000000000003" customHeight="1">
      <c r="A88" s="8" t="s">
        <v>813</v>
      </c>
      <c r="B88" s="7"/>
      <c r="C88" s="7"/>
      <c r="D88" s="7"/>
      <c r="E88" s="12"/>
      <c r="F88" s="12"/>
      <c r="G88" s="7"/>
      <c r="H88" s="16" t="str">
        <f>IF(NOT(COUNTIFS(Intervencoes!$A$7:$A$26,A88,Intervencoes!$B$7:$B$26,"&lt;&gt;")=1),"",IF(OR(COUNTIF(Orcamento!$B$7:$B$106,A88)=0,COUNTIFS(Orcamento!$B$7:$B$106,A88,Orcamento!$T$7:$T$106,"&lt;&gt;OK")&gt;0),"Por apurar",SUMIF(Orcamento!$B$7:$B$106,A88,Orcamento!$K$7:$K$106)))</f>
        <v/>
      </c>
      <c r="I88" s="16" t="str">
        <f>IF(NOT(COUNTIFS(Intervencoes!$A$7:$A$26,A88,Intervencoes!$B$7:$B$26,"&lt;&gt;")=1),"",IF(OR(COUNTIF(Orcamento!$B$7:$B$106,A88)=0,COUNTIFS(Orcamento!$B$7:$B$106,A88,Orcamento!$T$7:$T$106,"&lt;&gt;OK")&gt;0),"Por apurar",SUMIF(Orcamento!$B$7:$B$106,A88,Orcamento!$L$7:$L$106)))</f>
        <v/>
      </c>
      <c r="J88" s="16" t="str">
        <f>IF(NOT(COUNTIFS(Intervencoes!$A$7:$A$26,A88,Intervencoes!$B$7:$B$26,"&lt;&gt;")=1),"",IF(OR(COUNTIF(Orcamento!$B$7:$B$106,A88)=0,COUNTIFS(Orcamento!$B$7:$B$106,A88,Orcamento!$T$7:$T$106,"&lt;&gt;OK")&gt;0),"Por apurar",SUMIF(Orcamento!$B$7:$B$106,A88,Orcamento!$S$7:$S$106)))</f>
        <v/>
      </c>
      <c r="K88" s="37" t="str">
        <f>IF(NOT(COUNTIFS(Intervencoes!$A$7:$A$106,A88,Intervencoes!$B$7:$B$106,"&lt;&gt;")=1),"",IF(Q88&lt;&gt;"Calculável","Por apurar",SUMIF(Coberturas!$D$7:$D$306,A88,Coberturas!$E$7:$E$306)))</f>
        <v/>
      </c>
      <c r="L88" s="37" t="str">
        <f>IF(NOT(COUNTIFS(Intervencoes!$A$7:$A$106,A88,Intervencoes!$B$7:$B$106,"&lt;&gt;")=1),"",IF(Q88&lt;&gt;"Calculável","Por apurar",SUMIF(Coberturas!$D$7:$D$306,A88,Coberturas!$F$7:$F$306)))</f>
        <v/>
      </c>
      <c r="M88" s="16" t="str">
        <f>IF(NOT(COUNTIFS(Intervencoes!$A$7:$A$26,A88,Intervencoes!$B$7:$B$26,"&lt;&gt;")=1),"",IF(Q88&lt;&gt;"Calculável","Por apurar",J88-L88))</f>
        <v/>
      </c>
      <c r="N88" s="16" t="str">
        <f>IF(NOT(COUNTIFS(Intervencoes!$A$7:$A$26,A88,Intervencoes!$B$7:$B$26,"&lt;&gt;")=1),"",IF(Q88&lt;&gt;"Calculável","Por apurar",ROUND(M88*Instrucoes!$B$7,2)))</f>
        <v/>
      </c>
      <c r="O88" s="16" t="str">
        <f>IF(NOT(COUNTIFS(Intervencoes!$A$7:$A$26,A88,Intervencoes!$B$7:$B$26,"&lt;&gt;")=1),"",IF(Q88&lt;&gt;"Calculável","Por apurar",H88-I88-K88-N88))</f>
        <v/>
      </c>
      <c r="P88" s="16" t="str">
        <f>IF(NOT(COUNTIFS(Intervencoes!$A$7:$A$26,A88,Intervencoes!$B$7:$B$26,"&lt;&gt;")=1),"",IF(Q88&lt;&gt;"Calculável","Por apurar",IF(COUNT(E88:F88)&lt;2,"Por apurar",O88-SUM(E88:F88))))</f>
        <v/>
      </c>
      <c r="Q88" s="35" t="str">
        <f>IF(AND(NOT(COUNTIFS(Intervencoes!$A$7:$A$106,A88,Intervencoes!$B$7:$B$106,"&lt;&gt;")=1),COUNTA(B88:G88)=0),"",IF(NOT(COUNTIFS(Intervencoes!$A$7:$A$106,A88,Intervencoes!$B$7:$B$106,"&lt;&gt;")=1),"Rever intervenção sem designação",IF(NOT(ISNUMBER(J88)),"Falta completar orçamento",IF(OR(B88="",C88="",B88="Por apurar",C88="Por apurar",D88&lt;&gt;"Confirmo"),"Falta confirmar seguros e apoios",IF(OR(COUNTIF(Fontes!$M$7:$M$106,"&lt;&gt;OK")-COUNTBLANK(Fontes!$M$7:$M$106)&gt;0,COUNTIF(Coberturas!$I$7:$I$306,"&lt;&gt;OK")-COUNTBLANK(Coberturas!$I$7:$I$306)&gt;0),"Rever fontes ou coberturas pendentes",IF(AND(OR(B88="Sim",C88="Sim"),COUNTIF(Coberturas!$D$7:$D$306,A88)=0),"Falta associar fonte aos custos",IF(AND(B88="Não",C88="Não",SUMIF(Coberturas!$D$7:$D$306,A88,Coberturas!$E$7:$E$306)&gt;0),"Rever declaração de inexistência","Calculável")))))))</f>
        <v/>
      </c>
    </row>
    <row r="89" spans="1:17" ht="34.950000000000003" customHeight="1">
      <c r="A89" s="8" t="s">
        <v>814</v>
      </c>
      <c r="B89" s="7"/>
      <c r="C89" s="7"/>
      <c r="D89" s="7"/>
      <c r="E89" s="12"/>
      <c r="F89" s="12"/>
      <c r="G89" s="7"/>
      <c r="H89" s="16" t="str">
        <f>IF(NOT(COUNTIFS(Intervencoes!$A$7:$A$26,A89,Intervencoes!$B$7:$B$26,"&lt;&gt;")=1),"",IF(OR(COUNTIF(Orcamento!$B$7:$B$106,A89)=0,COUNTIFS(Orcamento!$B$7:$B$106,A89,Orcamento!$T$7:$T$106,"&lt;&gt;OK")&gt;0),"Por apurar",SUMIF(Orcamento!$B$7:$B$106,A89,Orcamento!$K$7:$K$106)))</f>
        <v/>
      </c>
      <c r="I89" s="16" t="str">
        <f>IF(NOT(COUNTIFS(Intervencoes!$A$7:$A$26,A89,Intervencoes!$B$7:$B$26,"&lt;&gt;")=1),"",IF(OR(COUNTIF(Orcamento!$B$7:$B$106,A89)=0,COUNTIFS(Orcamento!$B$7:$B$106,A89,Orcamento!$T$7:$T$106,"&lt;&gt;OK")&gt;0),"Por apurar",SUMIF(Orcamento!$B$7:$B$106,A89,Orcamento!$L$7:$L$106)))</f>
        <v/>
      </c>
      <c r="J89" s="16" t="str">
        <f>IF(NOT(COUNTIFS(Intervencoes!$A$7:$A$26,A89,Intervencoes!$B$7:$B$26,"&lt;&gt;")=1),"",IF(OR(COUNTIF(Orcamento!$B$7:$B$106,A89)=0,COUNTIFS(Orcamento!$B$7:$B$106,A89,Orcamento!$T$7:$T$106,"&lt;&gt;OK")&gt;0),"Por apurar",SUMIF(Orcamento!$B$7:$B$106,A89,Orcamento!$S$7:$S$106)))</f>
        <v/>
      </c>
      <c r="K89" s="37" t="str">
        <f>IF(NOT(COUNTIFS(Intervencoes!$A$7:$A$106,A89,Intervencoes!$B$7:$B$106,"&lt;&gt;")=1),"",IF(Q89&lt;&gt;"Calculável","Por apurar",SUMIF(Coberturas!$D$7:$D$306,A89,Coberturas!$E$7:$E$306)))</f>
        <v/>
      </c>
      <c r="L89" s="37" t="str">
        <f>IF(NOT(COUNTIFS(Intervencoes!$A$7:$A$106,A89,Intervencoes!$B$7:$B$106,"&lt;&gt;")=1),"",IF(Q89&lt;&gt;"Calculável","Por apurar",SUMIF(Coberturas!$D$7:$D$306,A89,Coberturas!$F$7:$F$306)))</f>
        <v/>
      </c>
      <c r="M89" s="16" t="str">
        <f>IF(NOT(COUNTIFS(Intervencoes!$A$7:$A$26,A89,Intervencoes!$B$7:$B$26,"&lt;&gt;")=1),"",IF(Q89&lt;&gt;"Calculável","Por apurar",J89-L89))</f>
        <v/>
      </c>
      <c r="N89" s="16" t="str">
        <f>IF(NOT(COUNTIFS(Intervencoes!$A$7:$A$26,A89,Intervencoes!$B$7:$B$26,"&lt;&gt;")=1),"",IF(Q89&lt;&gt;"Calculável","Por apurar",ROUND(M89*Instrucoes!$B$7,2)))</f>
        <v/>
      </c>
      <c r="O89" s="16" t="str">
        <f>IF(NOT(COUNTIFS(Intervencoes!$A$7:$A$26,A89,Intervencoes!$B$7:$B$26,"&lt;&gt;")=1),"",IF(Q89&lt;&gt;"Calculável","Por apurar",H89-I89-K89-N89))</f>
        <v/>
      </c>
      <c r="P89" s="16" t="str">
        <f>IF(NOT(COUNTIFS(Intervencoes!$A$7:$A$26,A89,Intervencoes!$B$7:$B$26,"&lt;&gt;")=1),"",IF(Q89&lt;&gt;"Calculável","Por apurar",IF(COUNT(E89:F89)&lt;2,"Por apurar",O89-SUM(E89:F89))))</f>
        <v/>
      </c>
      <c r="Q89" s="35" t="str">
        <f>IF(AND(NOT(COUNTIFS(Intervencoes!$A$7:$A$106,A89,Intervencoes!$B$7:$B$106,"&lt;&gt;")=1),COUNTA(B89:G89)=0),"",IF(NOT(COUNTIFS(Intervencoes!$A$7:$A$106,A89,Intervencoes!$B$7:$B$106,"&lt;&gt;")=1),"Rever intervenção sem designação",IF(NOT(ISNUMBER(J89)),"Falta completar orçamento",IF(OR(B89="",C89="",B89="Por apurar",C89="Por apurar",D89&lt;&gt;"Confirmo"),"Falta confirmar seguros e apoios",IF(OR(COUNTIF(Fontes!$M$7:$M$106,"&lt;&gt;OK")-COUNTBLANK(Fontes!$M$7:$M$106)&gt;0,COUNTIF(Coberturas!$I$7:$I$306,"&lt;&gt;OK")-COUNTBLANK(Coberturas!$I$7:$I$306)&gt;0),"Rever fontes ou coberturas pendentes",IF(AND(OR(B89="Sim",C89="Sim"),COUNTIF(Coberturas!$D$7:$D$306,A89)=0),"Falta associar fonte aos custos",IF(AND(B89="Não",C89="Não",SUMIF(Coberturas!$D$7:$D$306,A89,Coberturas!$E$7:$E$306)&gt;0),"Rever declaração de inexistência","Calculável")))))))</f>
        <v/>
      </c>
    </row>
    <row r="90" spans="1:17" ht="34.950000000000003" customHeight="1">
      <c r="A90" s="8" t="s">
        <v>815</v>
      </c>
      <c r="B90" s="7"/>
      <c r="C90" s="7"/>
      <c r="D90" s="7"/>
      <c r="E90" s="12"/>
      <c r="F90" s="12"/>
      <c r="G90" s="7"/>
      <c r="H90" s="16" t="str">
        <f>IF(NOT(COUNTIFS(Intervencoes!$A$7:$A$26,A90,Intervencoes!$B$7:$B$26,"&lt;&gt;")=1),"",IF(OR(COUNTIF(Orcamento!$B$7:$B$106,A90)=0,COUNTIFS(Orcamento!$B$7:$B$106,A90,Orcamento!$T$7:$T$106,"&lt;&gt;OK")&gt;0),"Por apurar",SUMIF(Orcamento!$B$7:$B$106,A90,Orcamento!$K$7:$K$106)))</f>
        <v/>
      </c>
      <c r="I90" s="16" t="str">
        <f>IF(NOT(COUNTIFS(Intervencoes!$A$7:$A$26,A90,Intervencoes!$B$7:$B$26,"&lt;&gt;")=1),"",IF(OR(COUNTIF(Orcamento!$B$7:$B$106,A90)=0,COUNTIFS(Orcamento!$B$7:$B$106,A90,Orcamento!$T$7:$T$106,"&lt;&gt;OK")&gt;0),"Por apurar",SUMIF(Orcamento!$B$7:$B$106,A90,Orcamento!$L$7:$L$106)))</f>
        <v/>
      </c>
      <c r="J90" s="16" t="str">
        <f>IF(NOT(COUNTIFS(Intervencoes!$A$7:$A$26,A90,Intervencoes!$B$7:$B$26,"&lt;&gt;")=1),"",IF(OR(COUNTIF(Orcamento!$B$7:$B$106,A90)=0,COUNTIFS(Orcamento!$B$7:$B$106,A90,Orcamento!$T$7:$T$106,"&lt;&gt;OK")&gt;0),"Por apurar",SUMIF(Orcamento!$B$7:$B$106,A90,Orcamento!$S$7:$S$106)))</f>
        <v/>
      </c>
      <c r="K90" s="37" t="str">
        <f>IF(NOT(COUNTIFS(Intervencoes!$A$7:$A$106,A90,Intervencoes!$B$7:$B$106,"&lt;&gt;")=1),"",IF(Q90&lt;&gt;"Calculável","Por apurar",SUMIF(Coberturas!$D$7:$D$306,A90,Coberturas!$E$7:$E$306)))</f>
        <v/>
      </c>
      <c r="L90" s="37" t="str">
        <f>IF(NOT(COUNTIFS(Intervencoes!$A$7:$A$106,A90,Intervencoes!$B$7:$B$106,"&lt;&gt;")=1),"",IF(Q90&lt;&gt;"Calculável","Por apurar",SUMIF(Coberturas!$D$7:$D$306,A90,Coberturas!$F$7:$F$306)))</f>
        <v/>
      </c>
      <c r="M90" s="16" t="str">
        <f>IF(NOT(COUNTIFS(Intervencoes!$A$7:$A$26,A90,Intervencoes!$B$7:$B$26,"&lt;&gt;")=1),"",IF(Q90&lt;&gt;"Calculável","Por apurar",J90-L90))</f>
        <v/>
      </c>
      <c r="N90" s="16" t="str">
        <f>IF(NOT(COUNTIFS(Intervencoes!$A$7:$A$26,A90,Intervencoes!$B$7:$B$26,"&lt;&gt;")=1),"",IF(Q90&lt;&gt;"Calculável","Por apurar",ROUND(M90*Instrucoes!$B$7,2)))</f>
        <v/>
      </c>
      <c r="O90" s="16" t="str">
        <f>IF(NOT(COUNTIFS(Intervencoes!$A$7:$A$26,A90,Intervencoes!$B$7:$B$26,"&lt;&gt;")=1),"",IF(Q90&lt;&gt;"Calculável","Por apurar",H90-I90-K90-N90))</f>
        <v/>
      </c>
      <c r="P90" s="16" t="str">
        <f>IF(NOT(COUNTIFS(Intervencoes!$A$7:$A$26,A90,Intervencoes!$B$7:$B$26,"&lt;&gt;")=1),"",IF(Q90&lt;&gt;"Calculável","Por apurar",IF(COUNT(E90:F90)&lt;2,"Por apurar",O90-SUM(E90:F90))))</f>
        <v/>
      </c>
      <c r="Q90" s="35" t="str">
        <f>IF(AND(NOT(COUNTIFS(Intervencoes!$A$7:$A$106,A90,Intervencoes!$B$7:$B$106,"&lt;&gt;")=1),COUNTA(B90:G90)=0),"",IF(NOT(COUNTIFS(Intervencoes!$A$7:$A$106,A90,Intervencoes!$B$7:$B$106,"&lt;&gt;")=1),"Rever intervenção sem designação",IF(NOT(ISNUMBER(J90)),"Falta completar orçamento",IF(OR(B90="",C90="",B90="Por apurar",C90="Por apurar",D90&lt;&gt;"Confirmo"),"Falta confirmar seguros e apoios",IF(OR(COUNTIF(Fontes!$M$7:$M$106,"&lt;&gt;OK")-COUNTBLANK(Fontes!$M$7:$M$106)&gt;0,COUNTIF(Coberturas!$I$7:$I$306,"&lt;&gt;OK")-COUNTBLANK(Coberturas!$I$7:$I$306)&gt;0),"Rever fontes ou coberturas pendentes",IF(AND(OR(B90="Sim",C90="Sim"),COUNTIF(Coberturas!$D$7:$D$306,A90)=0),"Falta associar fonte aos custos",IF(AND(B90="Não",C90="Não",SUMIF(Coberturas!$D$7:$D$306,A90,Coberturas!$E$7:$E$306)&gt;0),"Rever declaração de inexistência","Calculável")))))))</f>
        <v/>
      </c>
    </row>
    <row r="91" spans="1:17" ht="34.950000000000003" customHeight="1">
      <c r="A91" s="8" t="s">
        <v>816</v>
      </c>
      <c r="B91" s="7"/>
      <c r="C91" s="7"/>
      <c r="D91" s="7"/>
      <c r="E91" s="12"/>
      <c r="F91" s="12"/>
      <c r="G91" s="7"/>
      <c r="H91" s="16" t="str">
        <f>IF(NOT(COUNTIFS(Intervencoes!$A$7:$A$26,A91,Intervencoes!$B$7:$B$26,"&lt;&gt;")=1),"",IF(OR(COUNTIF(Orcamento!$B$7:$B$106,A91)=0,COUNTIFS(Orcamento!$B$7:$B$106,A91,Orcamento!$T$7:$T$106,"&lt;&gt;OK")&gt;0),"Por apurar",SUMIF(Orcamento!$B$7:$B$106,A91,Orcamento!$K$7:$K$106)))</f>
        <v/>
      </c>
      <c r="I91" s="16" t="str">
        <f>IF(NOT(COUNTIFS(Intervencoes!$A$7:$A$26,A91,Intervencoes!$B$7:$B$26,"&lt;&gt;")=1),"",IF(OR(COUNTIF(Orcamento!$B$7:$B$106,A91)=0,COUNTIFS(Orcamento!$B$7:$B$106,A91,Orcamento!$T$7:$T$106,"&lt;&gt;OK")&gt;0),"Por apurar",SUMIF(Orcamento!$B$7:$B$106,A91,Orcamento!$L$7:$L$106)))</f>
        <v/>
      </c>
      <c r="J91" s="16" t="str">
        <f>IF(NOT(COUNTIFS(Intervencoes!$A$7:$A$26,A91,Intervencoes!$B$7:$B$26,"&lt;&gt;")=1),"",IF(OR(COUNTIF(Orcamento!$B$7:$B$106,A91)=0,COUNTIFS(Orcamento!$B$7:$B$106,A91,Orcamento!$T$7:$T$106,"&lt;&gt;OK")&gt;0),"Por apurar",SUMIF(Orcamento!$B$7:$B$106,A91,Orcamento!$S$7:$S$106)))</f>
        <v/>
      </c>
      <c r="K91" s="37" t="str">
        <f>IF(NOT(COUNTIFS(Intervencoes!$A$7:$A$106,A91,Intervencoes!$B$7:$B$106,"&lt;&gt;")=1),"",IF(Q91&lt;&gt;"Calculável","Por apurar",SUMIF(Coberturas!$D$7:$D$306,A91,Coberturas!$E$7:$E$306)))</f>
        <v/>
      </c>
      <c r="L91" s="37" t="str">
        <f>IF(NOT(COUNTIFS(Intervencoes!$A$7:$A$106,A91,Intervencoes!$B$7:$B$106,"&lt;&gt;")=1),"",IF(Q91&lt;&gt;"Calculável","Por apurar",SUMIF(Coberturas!$D$7:$D$306,A91,Coberturas!$F$7:$F$306)))</f>
        <v/>
      </c>
      <c r="M91" s="16" t="str">
        <f>IF(NOT(COUNTIFS(Intervencoes!$A$7:$A$26,A91,Intervencoes!$B$7:$B$26,"&lt;&gt;")=1),"",IF(Q91&lt;&gt;"Calculável","Por apurar",J91-L91))</f>
        <v/>
      </c>
      <c r="N91" s="16" t="str">
        <f>IF(NOT(COUNTIFS(Intervencoes!$A$7:$A$26,A91,Intervencoes!$B$7:$B$26,"&lt;&gt;")=1),"",IF(Q91&lt;&gt;"Calculável","Por apurar",ROUND(M91*Instrucoes!$B$7,2)))</f>
        <v/>
      </c>
      <c r="O91" s="16" t="str">
        <f>IF(NOT(COUNTIFS(Intervencoes!$A$7:$A$26,A91,Intervencoes!$B$7:$B$26,"&lt;&gt;")=1),"",IF(Q91&lt;&gt;"Calculável","Por apurar",H91-I91-K91-N91))</f>
        <v/>
      </c>
      <c r="P91" s="16" t="str">
        <f>IF(NOT(COUNTIFS(Intervencoes!$A$7:$A$26,A91,Intervencoes!$B$7:$B$26,"&lt;&gt;")=1),"",IF(Q91&lt;&gt;"Calculável","Por apurar",IF(COUNT(E91:F91)&lt;2,"Por apurar",O91-SUM(E91:F91))))</f>
        <v/>
      </c>
      <c r="Q91" s="35" t="str">
        <f>IF(AND(NOT(COUNTIFS(Intervencoes!$A$7:$A$106,A91,Intervencoes!$B$7:$B$106,"&lt;&gt;")=1),COUNTA(B91:G91)=0),"",IF(NOT(COUNTIFS(Intervencoes!$A$7:$A$106,A91,Intervencoes!$B$7:$B$106,"&lt;&gt;")=1),"Rever intervenção sem designação",IF(NOT(ISNUMBER(J91)),"Falta completar orçamento",IF(OR(B91="",C91="",B91="Por apurar",C91="Por apurar",D91&lt;&gt;"Confirmo"),"Falta confirmar seguros e apoios",IF(OR(COUNTIF(Fontes!$M$7:$M$106,"&lt;&gt;OK")-COUNTBLANK(Fontes!$M$7:$M$106)&gt;0,COUNTIF(Coberturas!$I$7:$I$306,"&lt;&gt;OK")-COUNTBLANK(Coberturas!$I$7:$I$306)&gt;0),"Rever fontes ou coberturas pendentes",IF(AND(OR(B91="Sim",C91="Sim"),COUNTIF(Coberturas!$D$7:$D$306,A91)=0),"Falta associar fonte aos custos",IF(AND(B91="Não",C91="Não",SUMIF(Coberturas!$D$7:$D$306,A91,Coberturas!$E$7:$E$306)&gt;0),"Rever declaração de inexistência","Calculável")))))))</f>
        <v/>
      </c>
    </row>
    <row r="92" spans="1:17" ht="34.950000000000003" customHeight="1">
      <c r="A92" s="8" t="s">
        <v>817</v>
      </c>
      <c r="B92" s="7"/>
      <c r="C92" s="7"/>
      <c r="D92" s="7"/>
      <c r="E92" s="12"/>
      <c r="F92" s="12"/>
      <c r="G92" s="7"/>
      <c r="H92" s="16" t="str">
        <f>IF(NOT(COUNTIFS(Intervencoes!$A$7:$A$26,A92,Intervencoes!$B$7:$B$26,"&lt;&gt;")=1),"",IF(OR(COUNTIF(Orcamento!$B$7:$B$106,A92)=0,COUNTIFS(Orcamento!$B$7:$B$106,A92,Orcamento!$T$7:$T$106,"&lt;&gt;OK")&gt;0),"Por apurar",SUMIF(Orcamento!$B$7:$B$106,A92,Orcamento!$K$7:$K$106)))</f>
        <v/>
      </c>
      <c r="I92" s="16" t="str">
        <f>IF(NOT(COUNTIFS(Intervencoes!$A$7:$A$26,A92,Intervencoes!$B$7:$B$26,"&lt;&gt;")=1),"",IF(OR(COUNTIF(Orcamento!$B$7:$B$106,A92)=0,COUNTIFS(Orcamento!$B$7:$B$106,A92,Orcamento!$T$7:$T$106,"&lt;&gt;OK")&gt;0),"Por apurar",SUMIF(Orcamento!$B$7:$B$106,A92,Orcamento!$L$7:$L$106)))</f>
        <v/>
      </c>
      <c r="J92" s="16" t="str">
        <f>IF(NOT(COUNTIFS(Intervencoes!$A$7:$A$26,A92,Intervencoes!$B$7:$B$26,"&lt;&gt;")=1),"",IF(OR(COUNTIF(Orcamento!$B$7:$B$106,A92)=0,COUNTIFS(Orcamento!$B$7:$B$106,A92,Orcamento!$T$7:$T$106,"&lt;&gt;OK")&gt;0),"Por apurar",SUMIF(Orcamento!$B$7:$B$106,A92,Orcamento!$S$7:$S$106)))</f>
        <v/>
      </c>
      <c r="K92" s="37" t="str">
        <f>IF(NOT(COUNTIFS(Intervencoes!$A$7:$A$106,A92,Intervencoes!$B$7:$B$106,"&lt;&gt;")=1),"",IF(Q92&lt;&gt;"Calculável","Por apurar",SUMIF(Coberturas!$D$7:$D$306,A92,Coberturas!$E$7:$E$306)))</f>
        <v/>
      </c>
      <c r="L92" s="37" t="str">
        <f>IF(NOT(COUNTIFS(Intervencoes!$A$7:$A$106,A92,Intervencoes!$B$7:$B$106,"&lt;&gt;")=1),"",IF(Q92&lt;&gt;"Calculável","Por apurar",SUMIF(Coberturas!$D$7:$D$306,A92,Coberturas!$F$7:$F$306)))</f>
        <v/>
      </c>
      <c r="M92" s="16" t="str">
        <f>IF(NOT(COUNTIFS(Intervencoes!$A$7:$A$26,A92,Intervencoes!$B$7:$B$26,"&lt;&gt;")=1),"",IF(Q92&lt;&gt;"Calculável","Por apurar",J92-L92))</f>
        <v/>
      </c>
      <c r="N92" s="16" t="str">
        <f>IF(NOT(COUNTIFS(Intervencoes!$A$7:$A$26,A92,Intervencoes!$B$7:$B$26,"&lt;&gt;")=1),"",IF(Q92&lt;&gt;"Calculável","Por apurar",ROUND(M92*Instrucoes!$B$7,2)))</f>
        <v/>
      </c>
      <c r="O92" s="16" t="str">
        <f>IF(NOT(COUNTIFS(Intervencoes!$A$7:$A$26,A92,Intervencoes!$B$7:$B$26,"&lt;&gt;")=1),"",IF(Q92&lt;&gt;"Calculável","Por apurar",H92-I92-K92-N92))</f>
        <v/>
      </c>
      <c r="P92" s="16" t="str">
        <f>IF(NOT(COUNTIFS(Intervencoes!$A$7:$A$26,A92,Intervencoes!$B$7:$B$26,"&lt;&gt;")=1),"",IF(Q92&lt;&gt;"Calculável","Por apurar",IF(COUNT(E92:F92)&lt;2,"Por apurar",O92-SUM(E92:F92))))</f>
        <v/>
      </c>
      <c r="Q92" s="35" t="str">
        <f>IF(AND(NOT(COUNTIFS(Intervencoes!$A$7:$A$106,A92,Intervencoes!$B$7:$B$106,"&lt;&gt;")=1),COUNTA(B92:G92)=0),"",IF(NOT(COUNTIFS(Intervencoes!$A$7:$A$106,A92,Intervencoes!$B$7:$B$106,"&lt;&gt;")=1),"Rever intervenção sem designação",IF(NOT(ISNUMBER(J92)),"Falta completar orçamento",IF(OR(B92="",C92="",B92="Por apurar",C92="Por apurar",D92&lt;&gt;"Confirmo"),"Falta confirmar seguros e apoios",IF(OR(COUNTIF(Fontes!$M$7:$M$106,"&lt;&gt;OK")-COUNTBLANK(Fontes!$M$7:$M$106)&gt;0,COUNTIF(Coberturas!$I$7:$I$306,"&lt;&gt;OK")-COUNTBLANK(Coberturas!$I$7:$I$306)&gt;0),"Rever fontes ou coberturas pendentes",IF(AND(OR(B92="Sim",C92="Sim"),COUNTIF(Coberturas!$D$7:$D$306,A92)=0),"Falta associar fonte aos custos",IF(AND(B92="Não",C92="Não",SUMIF(Coberturas!$D$7:$D$306,A92,Coberturas!$E$7:$E$306)&gt;0),"Rever declaração de inexistência","Calculável")))))))</f>
        <v/>
      </c>
    </row>
    <row r="93" spans="1:17" ht="34.950000000000003" customHeight="1">
      <c r="A93" s="8" t="s">
        <v>818</v>
      </c>
      <c r="B93" s="7"/>
      <c r="C93" s="7"/>
      <c r="D93" s="7"/>
      <c r="E93" s="12"/>
      <c r="F93" s="12"/>
      <c r="G93" s="7"/>
      <c r="H93" s="16" t="str">
        <f>IF(NOT(COUNTIFS(Intervencoes!$A$7:$A$26,A93,Intervencoes!$B$7:$B$26,"&lt;&gt;")=1),"",IF(OR(COUNTIF(Orcamento!$B$7:$B$106,A93)=0,COUNTIFS(Orcamento!$B$7:$B$106,A93,Orcamento!$T$7:$T$106,"&lt;&gt;OK")&gt;0),"Por apurar",SUMIF(Orcamento!$B$7:$B$106,A93,Orcamento!$K$7:$K$106)))</f>
        <v/>
      </c>
      <c r="I93" s="16" t="str">
        <f>IF(NOT(COUNTIFS(Intervencoes!$A$7:$A$26,A93,Intervencoes!$B$7:$B$26,"&lt;&gt;")=1),"",IF(OR(COUNTIF(Orcamento!$B$7:$B$106,A93)=0,COUNTIFS(Orcamento!$B$7:$B$106,A93,Orcamento!$T$7:$T$106,"&lt;&gt;OK")&gt;0),"Por apurar",SUMIF(Orcamento!$B$7:$B$106,A93,Orcamento!$L$7:$L$106)))</f>
        <v/>
      </c>
      <c r="J93" s="16" t="str">
        <f>IF(NOT(COUNTIFS(Intervencoes!$A$7:$A$26,A93,Intervencoes!$B$7:$B$26,"&lt;&gt;")=1),"",IF(OR(COUNTIF(Orcamento!$B$7:$B$106,A93)=0,COUNTIFS(Orcamento!$B$7:$B$106,A93,Orcamento!$T$7:$T$106,"&lt;&gt;OK")&gt;0),"Por apurar",SUMIF(Orcamento!$B$7:$B$106,A93,Orcamento!$S$7:$S$106)))</f>
        <v/>
      </c>
      <c r="K93" s="37" t="str">
        <f>IF(NOT(COUNTIFS(Intervencoes!$A$7:$A$106,A93,Intervencoes!$B$7:$B$106,"&lt;&gt;")=1),"",IF(Q93&lt;&gt;"Calculável","Por apurar",SUMIF(Coberturas!$D$7:$D$306,A93,Coberturas!$E$7:$E$306)))</f>
        <v/>
      </c>
      <c r="L93" s="37" t="str">
        <f>IF(NOT(COUNTIFS(Intervencoes!$A$7:$A$106,A93,Intervencoes!$B$7:$B$106,"&lt;&gt;")=1),"",IF(Q93&lt;&gt;"Calculável","Por apurar",SUMIF(Coberturas!$D$7:$D$306,A93,Coberturas!$F$7:$F$306)))</f>
        <v/>
      </c>
      <c r="M93" s="16" t="str">
        <f>IF(NOT(COUNTIFS(Intervencoes!$A$7:$A$26,A93,Intervencoes!$B$7:$B$26,"&lt;&gt;")=1),"",IF(Q93&lt;&gt;"Calculável","Por apurar",J93-L93))</f>
        <v/>
      </c>
      <c r="N93" s="16" t="str">
        <f>IF(NOT(COUNTIFS(Intervencoes!$A$7:$A$26,A93,Intervencoes!$B$7:$B$26,"&lt;&gt;")=1),"",IF(Q93&lt;&gt;"Calculável","Por apurar",ROUND(M93*Instrucoes!$B$7,2)))</f>
        <v/>
      </c>
      <c r="O93" s="16" t="str">
        <f>IF(NOT(COUNTIFS(Intervencoes!$A$7:$A$26,A93,Intervencoes!$B$7:$B$26,"&lt;&gt;")=1),"",IF(Q93&lt;&gt;"Calculável","Por apurar",H93-I93-K93-N93))</f>
        <v/>
      </c>
      <c r="P93" s="16" t="str">
        <f>IF(NOT(COUNTIFS(Intervencoes!$A$7:$A$26,A93,Intervencoes!$B$7:$B$26,"&lt;&gt;")=1),"",IF(Q93&lt;&gt;"Calculável","Por apurar",IF(COUNT(E93:F93)&lt;2,"Por apurar",O93-SUM(E93:F93))))</f>
        <v/>
      </c>
      <c r="Q93" s="35" t="str">
        <f>IF(AND(NOT(COUNTIFS(Intervencoes!$A$7:$A$106,A93,Intervencoes!$B$7:$B$106,"&lt;&gt;")=1),COUNTA(B93:G93)=0),"",IF(NOT(COUNTIFS(Intervencoes!$A$7:$A$106,A93,Intervencoes!$B$7:$B$106,"&lt;&gt;")=1),"Rever intervenção sem designação",IF(NOT(ISNUMBER(J93)),"Falta completar orçamento",IF(OR(B93="",C93="",B93="Por apurar",C93="Por apurar",D93&lt;&gt;"Confirmo"),"Falta confirmar seguros e apoios",IF(OR(COUNTIF(Fontes!$M$7:$M$106,"&lt;&gt;OK")-COUNTBLANK(Fontes!$M$7:$M$106)&gt;0,COUNTIF(Coberturas!$I$7:$I$306,"&lt;&gt;OK")-COUNTBLANK(Coberturas!$I$7:$I$306)&gt;0),"Rever fontes ou coberturas pendentes",IF(AND(OR(B93="Sim",C93="Sim"),COUNTIF(Coberturas!$D$7:$D$306,A93)=0),"Falta associar fonte aos custos",IF(AND(B93="Não",C93="Não",SUMIF(Coberturas!$D$7:$D$306,A93,Coberturas!$E$7:$E$306)&gt;0),"Rever declaração de inexistência","Calculável")))))))</f>
        <v/>
      </c>
    </row>
    <row r="94" spans="1:17" ht="34.950000000000003" customHeight="1">
      <c r="A94" s="8" t="s">
        <v>819</v>
      </c>
      <c r="B94" s="7"/>
      <c r="C94" s="7"/>
      <c r="D94" s="7"/>
      <c r="E94" s="12"/>
      <c r="F94" s="12"/>
      <c r="G94" s="7"/>
      <c r="H94" s="16" t="str">
        <f>IF(NOT(COUNTIFS(Intervencoes!$A$7:$A$26,A94,Intervencoes!$B$7:$B$26,"&lt;&gt;")=1),"",IF(OR(COUNTIF(Orcamento!$B$7:$B$106,A94)=0,COUNTIFS(Orcamento!$B$7:$B$106,A94,Orcamento!$T$7:$T$106,"&lt;&gt;OK")&gt;0),"Por apurar",SUMIF(Orcamento!$B$7:$B$106,A94,Orcamento!$K$7:$K$106)))</f>
        <v/>
      </c>
      <c r="I94" s="16" t="str">
        <f>IF(NOT(COUNTIFS(Intervencoes!$A$7:$A$26,A94,Intervencoes!$B$7:$B$26,"&lt;&gt;")=1),"",IF(OR(COUNTIF(Orcamento!$B$7:$B$106,A94)=0,COUNTIFS(Orcamento!$B$7:$B$106,A94,Orcamento!$T$7:$T$106,"&lt;&gt;OK")&gt;0),"Por apurar",SUMIF(Orcamento!$B$7:$B$106,A94,Orcamento!$L$7:$L$106)))</f>
        <v/>
      </c>
      <c r="J94" s="16" t="str">
        <f>IF(NOT(COUNTIFS(Intervencoes!$A$7:$A$26,A94,Intervencoes!$B$7:$B$26,"&lt;&gt;")=1),"",IF(OR(COUNTIF(Orcamento!$B$7:$B$106,A94)=0,COUNTIFS(Orcamento!$B$7:$B$106,A94,Orcamento!$T$7:$T$106,"&lt;&gt;OK")&gt;0),"Por apurar",SUMIF(Orcamento!$B$7:$B$106,A94,Orcamento!$S$7:$S$106)))</f>
        <v/>
      </c>
      <c r="K94" s="37" t="str">
        <f>IF(NOT(COUNTIFS(Intervencoes!$A$7:$A$106,A94,Intervencoes!$B$7:$B$106,"&lt;&gt;")=1),"",IF(Q94&lt;&gt;"Calculável","Por apurar",SUMIF(Coberturas!$D$7:$D$306,A94,Coberturas!$E$7:$E$306)))</f>
        <v/>
      </c>
      <c r="L94" s="37" t="str">
        <f>IF(NOT(COUNTIFS(Intervencoes!$A$7:$A$106,A94,Intervencoes!$B$7:$B$106,"&lt;&gt;")=1),"",IF(Q94&lt;&gt;"Calculável","Por apurar",SUMIF(Coberturas!$D$7:$D$306,A94,Coberturas!$F$7:$F$306)))</f>
        <v/>
      </c>
      <c r="M94" s="16" t="str">
        <f>IF(NOT(COUNTIFS(Intervencoes!$A$7:$A$26,A94,Intervencoes!$B$7:$B$26,"&lt;&gt;")=1),"",IF(Q94&lt;&gt;"Calculável","Por apurar",J94-L94))</f>
        <v/>
      </c>
      <c r="N94" s="16" t="str">
        <f>IF(NOT(COUNTIFS(Intervencoes!$A$7:$A$26,A94,Intervencoes!$B$7:$B$26,"&lt;&gt;")=1),"",IF(Q94&lt;&gt;"Calculável","Por apurar",ROUND(M94*Instrucoes!$B$7,2)))</f>
        <v/>
      </c>
      <c r="O94" s="16" t="str">
        <f>IF(NOT(COUNTIFS(Intervencoes!$A$7:$A$26,A94,Intervencoes!$B$7:$B$26,"&lt;&gt;")=1),"",IF(Q94&lt;&gt;"Calculável","Por apurar",H94-I94-K94-N94))</f>
        <v/>
      </c>
      <c r="P94" s="16" t="str">
        <f>IF(NOT(COUNTIFS(Intervencoes!$A$7:$A$26,A94,Intervencoes!$B$7:$B$26,"&lt;&gt;")=1),"",IF(Q94&lt;&gt;"Calculável","Por apurar",IF(COUNT(E94:F94)&lt;2,"Por apurar",O94-SUM(E94:F94))))</f>
        <v/>
      </c>
      <c r="Q94" s="35" t="str">
        <f>IF(AND(NOT(COUNTIFS(Intervencoes!$A$7:$A$106,A94,Intervencoes!$B$7:$B$106,"&lt;&gt;")=1),COUNTA(B94:G94)=0),"",IF(NOT(COUNTIFS(Intervencoes!$A$7:$A$106,A94,Intervencoes!$B$7:$B$106,"&lt;&gt;")=1),"Rever intervenção sem designação",IF(NOT(ISNUMBER(J94)),"Falta completar orçamento",IF(OR(B94="",C94="",B94="Por apurar",C94="Por apurar",D94&lt;&gt;"Confirmo"),"Falta confirmar seguros e apoios",IF(OR(COUNTIF(Fontes!$M$7:$M$106,"&lt;&gt;OK")-COUNTBLANK(Fontes!$M$7:$M$106)&gt;0,COUNTIF(Coberturas!$I$7:$I$306,"&lt;&gt;OK")-COUNTBLANK(Coberturas!$I$7:$I$306)&gt;0),"Rever fontes ou coberturas pendentes",IF(AND(OR(B94="Sim",C94="Sim"),COUNTIF(Coberturas!$D$7:$D$306,A94)=0),"Falta associar fonte aos custos",IF(AND(B94="Não",C94="Não",SUMIF(Coberturas!$D$7:$D$306,A94,Coberturas!$E$7:$E$306)&gt;0),"Rever declaração de inexistência","Calculável")))))))</f>
        <v/>
      </c>
    </row>
    <row r="95" spans="1:17" ht="34.950000000000003" customHeight="1">
      <c r="A95" s="8" t="s">
        <v>820</v>
      </c>
      <c r="B95" s="7"/>
      <c r="C95" s="7"/>
      <c r="D95" s="7"/>
      <c r="E95" s="12"/>
      <c r="F95" s="12"/>
      <c r="G95" s="7"/>
      <c r="H95" s="16" t="str">
        <f>IF(NOT(COUNTIFS(Intervencoes!$A$7:$A$26,A95,Intervencoes!$B$7:$B$26,"&lt;&gt;")=1),"",IF(OR(COUNTIF(Orcamento!$B$7:$B$106,A95)=0,COUNTIFS(Orcamento!$B$7:$B$106,A95,Orcamento!$T$7:$T$106,"&lt;&gt;OK")&gt;0),"Por apurar",SUMIF(Orcamento!$B$7:$B$106,A95,Orcamento!$K$7:$K$106)))</f>
        <v/>
      </c>
      <c r="I95" s="16" t="str">
        <f>IF(NOT(COUNTIFS(Intervencoes!$A$7:$A$26,A95,Intervencoes!$B$7:$B$26,"&lt;&gt;")=1),"",IF(OR(COUNTIF(Orcamento!$B$7:$B$106,A95)=0,COUNTIFS(Orcamento!$B$7:$B$106,A95,Orcamento!$T$7:$T$106,"&lt;&gt;OK")&gt;0),"Por apurar",SUMIF(Orcamento!$B$7:$B$106,A95,Orcamento!$L$7:$L$106)))</f>
        <v/>
      </c>
      <c r="J95" s="16" t="str">
        <f>IF(NOT(COUNTIFS(Intervencoes!$A$7:$A$26,A95,Intervencoes!$B$7:$B$26,"&lt;&gt;")=1),"",IF(OR(COUNTIF(Orcamento!$B$7:$B$106,A95)=0,COUNTIFS(Orcamento!$B$7:$B$106,A95,Orcamento!$T$7:$T$106,"&lt;&gt;OK")&gt;0),"Por apurar",SUMIF(Orcamento!$B$7:$B$106,A95,Orcamento!$S$7:$S$106)))</f>
        <v/>
      </c>
      <c r="K95" s="37" t="str">
        <f>IF(NOT(COUNTIFS(Intervencoes!$A$7:$A$106,A95,Intervencoes!$B$7:$B$106,"&lt;&gt;")=1),"",IF(Q95&lt;&gt;"Calculável","Por apurar",SUMIF(Coberturas!$D$7:$D$306,A95,Coberturas!$E$7:$E$306)))</f>
        <v/>
      </c>
      <c r="L95" s="37" t="str">
        <f>IF(NOT(COUNTIFS(Intervencoes!$A$7:$A$106,A95,Intervencoes!$B$7:$B$106,"&lt;&gt;")=1),"",IF(Q95&lt;&gt;"Calculável","Por apurar",SUMIF(Coberturas!$D$7:$D$306,A95,Coberturas!$F$7:$F$306)))</f>
        <v/>
      </c>
      <c r="M95" s="16" t="str">
        <f>IF(NOT(COUNTIFS(Intervencoes!$A$7:$A$26,A95,Intervencoes!$B$7:$B$26,"&lt;&gt;")=1),"",IF(Q95&lt;&gt;"Calculável","Por apurar",J95-L95))</f>
        <v/>
      </c>
      <c r="N95" s="16" t="str">
        <f>IF(NOT(COUNTIFS(Intervencoes!$A$7:$A$26,A95,Intervencoes!$B$7:$B$26,"&lt;&gt;")=1),"",IF(Q95&lt;&gt;"Calculável","Por apurar",ROUND(M95*Instrucoes!$B$7,2)))</f>
        <v/>
      </c>
      <c r="O95" s="16" t="str">
        <f>IF(NOT(COUNTIFS(Intervencoes!$A$7:$A$26,A95,Intervencoes!$B$7:$B$26,"&lt;&gt;")=1),"",IF(Q95&lt;&gt;"Calculável","Por apurar",H95-I95-K95-N95))</f>
        <v/>
      </c>
      <c r="P95" s="16" t="str">
        <f>IF(NOT(COUNTIFS(Intervencoes!$A$7:$A$26,A95,Intervencoes!$B$7:$B$26,"&lt;&gt;")=1),"",IF(Q95&lt;&gt;"Calculável","Por apurar",IF(COUNT(E95:F95)&lt;2,"Por apurar",O95-SUM(E95:F95))))</f>
        <v/>
      </c>
      <c r="Q95" s="35" t="str">
        <f>IF(AND(NOT(COUNTIFS(Intervencoes!$A$7:$A$106,A95,Intervencoes!$B$7:$B$106,"&lt;&gt;")=1),COUNTA(B95:G95)=0),"",IF(NOT(COUNTIFS(Intervencoes!$A$7:$A$106,A95,Intervencoes!$B$7:$B$106,"&lt;&gt;")=1),"Rever intervenção sem designação",IF(NOT(ISNUMBER(J95)),"Falta completar orçamento",IF(OR(B95="",C95="",B95="Por apurar",C95="Por apurar",D95&lt;&gt;"Confirmo"),"Falta confirmar seguros e apoios",IF(OR(COUNTIF(Fontes!$M$7:$M$106,"&lt;&gt;OK")-COUNTBLANK(Fontes!$M$7:$M$106)&gt;0,COUNTIF(Coberturas!$I$7:$I$306,"&lt;&gt;OK")-COUNTBLANK(Coberturas!$I$7:$I$306)&gt;0),"Rever fontes ou coberturas pendentes",IF(AND(OR(B95="Sim",C95="Sim"),COUNTIF(Coberturas!$D$7:$D$306,A95)=0),"Falta associar fonte aos custos",IF(AND(B95="Não",C95="Não",SUMIF(Coberturas!$D$7:$D$306,A95,Coberturas!$E$7:$E$306)&gt;0),"Rever declaração de inexistência","Calculável")))))))</f>
        <v/>
      </c>
    </row>
    <row r="96" spans="1:17" ht="34.950000000000003" customHeight="1">
      <c r="A96" s="8" t="s">
        <v>821</v>
      </c>
      <c r="B96" s="7"/>
      <c r="C96" s="7"/>
      <c r="D96" s="7"/>
      <c r="E96" s="12"/>
      <c r="F96" s="12"/>
      <c r="G96" s="7"/>
      <c r="H96" s="16" t="str">
        <f>IF(NOT(COUNTIFS(Intervencoes!$A$7:$A$26,A96,Intervencoes!$B$7:$B$26,"&lt;&gt;")=1),"",IF(OR(COUNTIF(Orcamento!$B$7:$B$106,A96)=0,COUNTIFS(Orcamento!$B$7:$B$106,A96,Orcamento!$T$7:$T$106,"&lt;&gt;OK")&gt;0),"Por apurar",SUMIF(Orcamento!$B$7:$B$106,A96,Orcamento!$K$7:$K$106)))</f>
        <v/>
      </c>
      <c r="I96" s="16" t="str">
        <f>IF(NOT(COUNTIFS(Intervencoes!$A$7:$A$26,A96,Intervencoes!$B$7:$B$26,"&lt;&gt;")=1),"",IF(OR(COUNTIF(Orcamento!$B$7:$B$106,A96)=0,COUNTIFS(Orcamento!$B$7:$B$106,A96,Orcamento!$T$7:$T$106,"&lt;&gt;OK")&gt;0),"Por apurar",SUMIF(Orcamento!$B$7:$B$106,A96,Orcamento!$L$7:$L$106)))</f>
        <v/>
      </c>
      <c r="J96" s="16" t="str">
        <f>IF(NOT(COUNTIFS(Intervencoes!$A$7:$A$26,A96,Intervencoes!$B$7:$B$26,"&lt;&gt;")=1),"",IF(OR(COUNTIF(Orcamento!$B$7:$B$106,A96)=0,COUNTIFS(Orcamento!$B$7:$B$106,A96,Orcamento!$T$7:$T$106,"&lt;&gt;OK")&gt;0),"Por apurar",SUMIF(Orcamento!$B$7:$B$106,A96,Orcamento!$S$7:$S$106)))</f>
        <v/>
      </c>
      <c r="K96" s="37" t="str">
        <f>IF(NOT(COUNTIFS(Intervencoes!$A$7:$A$106,A96,Intervencoes!$B$7:$B$106,"&lt;&gt;")=1),"",IF(Q96&lt;&gt;"Calculável","Por apurar",SUMIF(Coberturas!$D$7:$D$306,A96,Coberturas!$E$7:$E$306)))</f>
        <v/>
      </c>
      <c r="L96" s="37" t="str">
        <f>IF(NOT(COUNTIFS(Intervencoes!$A$7:$A$106,A96,Intervencoes!$B$7:$B$106,"&lt;&gt;")=1),"",IF(Q96&lt;&gt;"Calculável","Por apurar",SUMIF(Coberturas!$D$7:$D$306,A96,Coberturas!$F$7:$F$306)))</f>
        <v/>
      </c>
      <c r="M96" s="16" t="str">
        <f>IF(NOT(COUNTIFS(Intervencoes!$A$7:$A$26,A96,Intervencoes!$B$7:$B$26,"&lt;&gt;")=1),"",IF(Q96&lt;&gt;"Calculável","Por apurar",J96-L96))</f>
        <v/>
      </c>
      <c r="N96" s="16" t="str">
        <f>IF(NOT(COUNTIFS(Intervencoes!$A$7:$A$26,A96,Intervencoes!$B$7:$B$26,"&lt;&gt;")=1),"",IF(Q96&lt;&gt;"Calculável","Por apurar",ROUND(M96*Instrucoes!$B$7,2)))</f>
        <v/>
      </c>
      <c r="O96" s="16" t="str">
        <f>IF(NOT(COUNTIFS(Intervencoes!$A$7:$A$26,A96,Intervencoes!$B$7:$B$26,"&lt;&gt;")=1),"",IF(Q96&lt;&gt;"Calculável","Por apurar",H96-I96-K96-N96))</f>
        <v/>
      </c>
      <c r="P96" s="16" t="str">
        <f>IF(NOT(COUNTIFS(Intervencoes!$A$7:$A$26,A96,Intervencoes!$B$7:$B$26,"&lt;&gt;")=1),"",IF(Q96&lt;&gt;"Calculável","Por apurar",IF(COUNT(E96:F96)&lt;2,"Por apurar",O96-SUM(E96:F96))))</f>
        <v/>
      </c>
      <c r="Q96" s="35" t="str">
        <f>IF(AND(NOT(COUNTIFS(Intervencoes!$A$7:$A$106,A96,Intervencoes!$B$7:$B$106,"&lt;&gt;")=1),COUNTA(B96:G96)=0),"",IF(NOT(COUNTIFS(Intervencoes!$A$7:$A$106,A96,Intervencoes!$B$7:$B$106,"&lt;&gt;")=1),"Rever intervenção sem designação",IF(NOT(ISNUMBER(J96)),"Falta completar orçamento",IF(OR(B96="",C96="",B96="Por apurar",C96="Por apurar",D96&lt;&gt;"Confirmo"),"Falta confirmar seguros e apoios",IF(OR(COUNTIF(Fontes!$M$7:$M$106,"&lt;&gt;OK")-COUNTBLANK(Fontes!$M$7:$M$106)&gt;0,COUNTIF(Coberturas!$I$7:$I$306,"&lt;&gt;OK")-COUNTBLANK(Coberturas!$I$7:$I$306)&gt;0),"Rever fontes ou coberturas pendentes",IF(AND(OR(B96="Sim",C96="Sim"),COUNTIF(Coberturas!$D$7:$D$306,A96)=0),"Falta associar fonte aos custos",IF(AND(B96="Não",C96="Não",SUMIF(Coberturas!$D$7:$D$306,A96,Coberturas!$E$7:$E$306)&gt;0),"Rever declaração de inexistência","Calculável")))))))</f>
        <v/>
      </c>
    </row>
    <row r="97" spans="1:17" ht="34.950000000000003" customHeight="1">
      <c r="A97" s="8" t="s">
        <v>822</v>
      </c>
      <c r="B97" s="7"/>
      <c r="C97" s="7"/>
      <c r="D97" s="7"/>
      <c r="E97" s="12"/>
      <c r="F97" s="12"/>
      <c r="G97" s="7"/>
      <c r="H97" s="16" t="str">
        <f>IF(NOT(COUNTIFS(Intervencoes!$A$7:$A$26,A97,Intervencoes!$B$7:$B$26,"&lt;&gt;")=1),"",IF(OR(COUNTIF(Orcamento!$B$7:$B$106,A97)=0,COUNTIFS(Orcamento!$B$7:$B$106,A97,Orcamento!$T$7:$T$106,"&lt;&gt;OK")&gt;0),"Por apurar",SUMIF(Orcamento!$B$7:$B$106,A97,Orcamento!$K$7:$K$106)))</f>
        <v/>
      </c>
      <c r="I97" s="16" t="str">
        <f>IF(NOT(COUNTIFS(Intervencoes!$A$7:$A$26,A97,Intervencoes!$B$7:$B$26,"&lt;&gt;")=1),"",IF(OR(COUNTIF(Orcamento!$B$7:$B$106,A97)=0,COUNTIFS(Orcamento!$B$7:$B$106,A97,Orcamento!$T$7:$T$106,"&lt;&gt;OK")&gt;0),"Por apurar",SUMIF(Orcamento!$B$7:$B$106,A97,Orcamento!$L$7:$L$106)))</f>
        <v/>
      </c>
      <c r="J97" s="16" t="str">
        <f>IF(NOT(COUNTIFS(Intervencoes!$A$7:$A$26,A97,Intervencoes!$B$7:$B$26,"&lt;&gt;")=1),"",IF(OR(COUNTIF(Orcamento!$B$7:$B$106,A97)=0,COUNTIFS(Orcamento!$B$7:$B$106,A97,Orcamento!$T$7:$T$106,"&lt;&gt;OK")&gt;0),"Por apurar",SUMIF(Orcamento!$B$7:$B$106,A97,Orcamento!$S$7:$S$106)))</f>
        <v/>
      </c>
      <c r="K97" s="37" t="str">
        <f>IF(NOT(COUNTIFS(Intervencoes!$A$7:$A$106,A97,Intervencoes!$B$7:$B$106,"&lt;&gt;")=1),"",IF(Q97&lt;&gt;"Calculável","Por apurar",SUMIF(Coberturas!$D$7:$D$306,A97,Coberturas!$E$7:$E$306)))</f>
        <v/>
      </c>
      <c r="L97" s="37" t="str">
        <f>IF(NOT(COUNTIFS(Intervencoes!$A$7:$A$106,A97,Intervencoes!$B$7:$B$106,"&lt;&gt;")=1),"",IF(Q97&lt;&gt;"Calculável","Por apurar",SUMIF(Coberturas!$D$7:$D$306,A97,Coberturas!$F$7:$F$306)))</f>
        <v/>
      </c>
      <c r="M97" s="16" t="str">
        <f>IF(NOT(COUNTIFS(Intervencoes!$A$7:$A$26,A97,Intervencoes!$B$7:$B$26,"&lt;&gt;")=1),"",IF(Q97&lt;&gt;"Calculável","Por apurar",J97-L97))</f>
        <v/>
      </c>
      <c r="N97" s="16" t="str">
        <f>IF(NOT(COUNTIFS(Intervencoes!$A$7:$A$26,A97,Intervencoes!$B$7:$B$26,"&lt;&gt;")=1),"",IF(Q97&lt;&gt;"Calculável","Por apurar",ROUND(M97*Instrucoes!$B$7,2)))</f>
        <v/>
      </c>
      <c r="O97" s="16" t="str">
        <f>IF(NOT(COUNTIFS(Intervencoes!$A$7:$A$26,A97,Intervencoes!$B$7:$B$26,"&lt;&gt;")=1),"",IF(Q97&lt;&gt;"Calculável","Por apurar",H97-I97-K97-N97))</f>
        <v/>
      </c>
      <c r="P97" s="16" t="str">
        <f>IF(NOT(COUNTIFS(Intervencoes!$A$7:$A$26,A97,Intervencoes!$B$7:$B$26,"&lt;&gt;")=1),"",IF(Q97&lt;&gt;"Calculável","Por apurar",IF(COUNT(E97:F97)&lt;2,"Por apurar",O97-SUM(E97:F97))))</f>
        <v/>
      </c>
      <c r="Q97" s="35" t="str">
        <f>IF(AND(NOT(COUNTIFS(Intervencoes!$A$7:$A$106,A97,Intervencoes!$B$7:$B$106,"&lt;&gt;")=1),COUNTA(B97:G97)=0),"",IF(NOT(COUNTIFS(Intervencoes!$A$7:$A$106,A97,Intervencoes!$B$7:$B$106,"&lt;&gt;")=1),"Rever intervenção sem designação",IF(NOT(ISNUMBER(J97)),"Falta completar orçamento",IF(OR(B97="",C97="",B97="Por apurar",C97="Por apurar",D97&lt;&gt;"Confirmo"),"Falta confirmar seguros e apoios",IF(OR(COUNTIF(Fontes!$M$7:$M$106,"&lt;&gt;OK")-COUNTBLANK(Fontes!$M$7:$M$106)&gt;0,COUNTIF(Coberturas!$I$7:$I$306,"&lt;&gt;OK")-COUNTBLANK(Coberturas!$I$7:$I$306)&gt;0),"Rever fontes ou coberturas pendentes",IF(AND(OR(B97="Sim",C97="Sim"),COUNTIF(Coberturas!$D$7:$D$306,A97)=0),"Falta associar fonte aos custos",IF(AND(B97="Não",C97="Não",SUMIF(Coberturas!$D$7:$D$306,A97,Coberturas!$E$7:$E$306)&gt;0),"Rever declaração de inexistência","Calculável")))))))</f>
        <v/>
      </c>
    </row>
    <row r="98" spans="1:17" ht="34.950000000000003" customHeight="1">
      <c r="A98" s="8" t="s">
        <v>823</v>
      </c>
      <c r="B98" s="7"/>
      <c r="C98" s="7"/>
      <c r="D98" s="7"/>
      <c r="E98" s="12"/>
      <c r="F98" s="12"/>
      <c r="G98" s="7"/>
      <c r="H98" s="16" t="str">
        <f>IF(NOT(COUNTIFS(Intervencoes!$A$7:$A$26,A98,Intervencoes!$B$7:$B$26,"&lt;&gt;")=1),"",IF(OR(COUNTIF(Orcamento!$B$7:$B$106,A98)=0,COUNTIFS(Orcamento!$B$7:$B$106,A98,Orcamento!$T$7:$T$106,"&lt;&gt;OK")&gt;0),"Por apurar",SUMIF(Orcamento!$B$7:$B$106,A98,Orcamento!$K$7:$K$106)))</f>
        <v/>
      </c>
      <c r="I98" s="16" t="str">
        <f>IF(NOT(COUNTIFS(Intervencoes!$A$7:$A$26,A98,Intervencoes!$B$7:$B$26,"&lt;&gt;")=1),"",IF(OR(COUNTIF(Orcamento!$B$7:$B$106,A98)=0,COUNTIFS(Orcamento!$B$7:$B$106,A98,Orcamento!$T$7:$T$106,"&lt;&gt;OK")&gt;0),"Por apurar",SUMIF(Orcamento!$B$7:$B$106,A98,Orcamento!$L$7:$L$106)))</f>
        <v/>
      </c>
      <c r="J98" s="16" t="str">
        <f>IF(NOT(COUNTIFS(Intervencoes!$A$7:$A$26,A98,Intervencoes!$B$7:$B$26,"&lt;&gt;")=1),"",IF(OR(COUNTIF(Orcamento!$B$7:$B$106,A98)=0,COUNTIFS(Orcamento!$B$7:$B$106,A98,Orcamento!$T$7:$T$106,"&lt;&gt;OK")&gt;0),"Por apurar",SUMIF(Orcamento!$B$7:$B$106,A98,Orcamento!$S$7:$S$106)))</f>
        <v/>
      </c>
      <c r="K98" s="37" t="str">
        <f>IF(NOT(COUNTIFS(Intervencoes!$A$7:$A$106,A98,Intervencoes!$B$7:$B$106,"&lt;&gt;")=1),"",IF(Q98&lt;&gt;"Calculável","Por apurar",SUMIF(Coberturas!$D$7:$D$306,A98,Coberturas!$E$7:$E$306)))</f>
        <v/>
      </c>
      <c r="L98" s="37" t="str">
        <f>IF(NOT(COUNTIFS(Intervencoes!$A$7:$A$106,A98,Intervencoes!$B$7:$B$106,"&lt;&gt;")=1),"",IF(Q98&lt;&gt;"Calculável","Por apurar",SUMIF(Coberturas!$D$7:$D$306,A98,Coberturas!$F$7:$F$306)))</f>
        <v/>
      </c>
      <c r="M98" s="16" t="str">
        <f>IF(NOT(COUNTIFS(Intervencoes!$A$7:$A$26,A98,Intervencoes!$B$7:$B$26,"&lt;&gt;")=1),"",IF(Q98&lt;&gt;"Calculável","Por apurar",J98-L98))</f>
        <v/>
      </c>
      <c r="N98" s="16" t="str">
        <f>IF(NOT(COUNTIFS(Intervencoes!$A$7:$A$26,A98,Intervencoes!$B$7:$B$26,"&lt;&gt;")=1),"",IF(Q98&lt;&gt;"Calculável","Por apurar",ROUND(M98*Instrucoes!$B$7,2)))</f>
        <v/>
      </c>
      <c r="O98" s="16" t="str">
        <f>IF(NOT(COUNTIFS(Intervencoes!$A$7:$A$26,A98,Intervencoes!$B$7:$B$26,"&lt;&gt;")=1),"",IF(Q98&lt;&gt;"Calculável","Por apurar",H98-I98-K98-N98))</f>
        <v/>
      </c>
      <c r="P98" s="16" t="str">
        <f>IF(NOT(COUNTIFS(Intervencoes!$A$7:$A$26,A98,Intervencoes!$B$7:$B$26,"&lt;&gt;")=1),"",IF(Q98&lt;&gt;"Calculável","Por apurar",IF(COUNT(E98:F98)&lt;2,"Por apurar",O98-SUM(E98:F98))))</f>
        <v/>
      </c>
      <c r="Q98" s="35" t="str">
        <f>IF(AND(NOT(COUNTIFS(Intervencoes!$A$7:$A$106,A98,Intervencoes!$B$7:$B$106,"&lt;&gt;")=1),COUNTA(B98:G98)=0),"",IF(NOT(COUNTIFS(Intervencoes!$A$7:$A$106,A98,Intervencoes!$B$7:$B$106,"&lt;&gt;")=1),"Rever intervenção sem designação",IF(NOT(ISNUMBER(J98)),"Falta completar orçamento",IF(OR(B98="",C98="",B98="Por apurar",C98="Por apurar",D98&lt;&gt;"Confirmo"),"Falta confirmar seguros e apoios",IF(OR(COUNTIF(Fontes!$M$7:$M$106,"&lt;&gt;OK")-COUNTBLANK(Fontes!$M$7:$M$106)&gt;0,COUNTIF(Coberturas!$I$7:$I$306,"&lt;&gt;OK")-COUNTBLANK(Coberturas!$I$7:$I$306)&gt;0),"Rever fontes ou coberturas pendentes",IF(AND(OR(B98="Sim",C98="Sim"),COUNTIF(Coberturas!$D$7:$D$306,A98)=0),"Falta associar fonte aos custos",IF(AND(B98="Não",C98="Não",SUMIF(Coberturas!$D$7:$D$306,A98,Coberturas!$E$7:$E$306)&gt;0),"Rever declaração de inexistência","Calculável")))))))</f>
        <v/>
      </c>
    </row>
    <row r="99" spans="1:17" ht="34.950000000000003" customHeight="1">
      <c r="A99" s="8" t="s">
        <v>824</v>
      </c>
      <c r="B99" s="7"/>
      <c r="C99" s="7"/>
      <c r="D99" s="7"/>
      <c r="E99" s="12"/>
      <c r="F99" s="12"/>
      <c r="G99" s="7"/>
      <c r="H99" s="16" t="str">
        <f>IF(NOT(COUNTIFS(Intervencoes!$A$7:$A$26,A99,Intervencoes!$B$7:$B$26,"&lt;&gt;")=1),"",IF(OR(COUNTIF(Orcamento!$B$7:$B$106,A99)=0,COUNTIFS(Orcamento!$B$7:$B$106,A99,Orcamento!$T$7:$T$106,"&lt;&gt;OK")&gt;0),"Por apurar",SUMIF(Orcamento!$B$7:$B$106,A99,Orcamento!$K$7:$K$106)))</f>
        <v/>
      </c>
      <c r="I99" s="16" t="str">
        <f>IF(NOT(COUNTIFS(Intervencoes!$A$7:$A$26,A99,Intervencoes!$B$7:$B$26,"&lt;&gt;")=1),"",IF(OR(COUNTIF(Orcamento!$B$7:$B$106,A99)=0,COUNTIFS(Orcamento!$B$7:$B$106,A99,Orcamento!$T$7:$T$106,"&lt;&gt;OK")&gt;0),"Por apurar",SUMIF(Orcamento!$B$7:$B$106,A99,Orcamento!$L$7:$L$106)))</f>
        <v/>
      </c>
      <c r="J99" s="16" t="str">
        <f>IF(NOT(COUNTIFS(Intervencoes!$A$7:$A$26,A99,Intervencoes!$B$7:$B$26,"&lt;&gt;")=1),"",IF(OR(COUNTIF(Orcamento!$B$7:$B$106,A99)=0,COUNTIFS(Orcamento!$B$7:$B$106,A99,Orcamento!$T$7:$T$106,"&lt;&gt;OK")&gt;0),"Por apurar",SUMIF(Orcamento!$B$7:$B$106,A99,Orcamento!$S$7:$S$106)))</f>
        <v/>
      </c>
      <c r="K99" s="37" t="str">
        <f>IF(NOT(COUNTIFS(Intervencoes!$A$7:$A$106,A99,Intervencoes!$B$7:$B$106,"&lt;&gt;")=1),"",IF(Q99&lt;&gt;"Calculável","Por apurar",SUMIF(Coberturas!$D$7:$D$306,A99,Coberturas!$E$7:$E$306)))</f>
        <v/>
      </c>
      <c r="L99" s="37" t="str">
        <f>IF(NOT(COUNTIFS(Intervencoes!$A$7:$A$106,A99,Intervencoes!$B$7:$B$106,"&lt;&gt;")=1),"",IF(Q99&lt;&gt;"Calculável","Por apurar",SUMIF(Coberturas!$D$7:$D$306,A99,Coberturas!$F$7:$F$306)))</f>
        <v/>
      </c>
      <c r="M99" s="16" t="str">
        <f>IF(NOT(COUNTIFS(Intervencoes!$A$7:$A$26,A99,Intervencoes!$B$7:$B$26,"&lt;&gt;")=1),"",IF(Q99&lt;&gt;"Calculável","Por apurar",J99-L99))</f>
        <v/>
      </c>
      <c r="N99" s="16" t="str">
        <f>IF(NOT(COUNTIFS(Intervencoes!$A$7:$A$26,A99,Intervencoes!$B$7:$B$26,"&lt;&gt;")=1),"",IF(Q99&lt;&gt;"Calculável","Por apurar",ROUND(M99*Instrucoes!$B$7,2)))</f>
        <v/>
      </c>
      <c r="O99" s="16" t="str">
        <f>IF(NOT(COUNTIFS(Intervencoes!$A$7:$A$26,A99,Intervencoes!$B$7:$B$26,"&lt;&gt;")=1),"",IF(Q99&lt;&gt;"Calculável","Por apurar",H99-I99-K99-N99))</f>
        <v/>
      </c>
      <c r="P99" s="16" t="str">
        <f>IF(NOT(COUNTIFS(Intervencoes!$A$7:$A$26,A99,Intervencoes!$B$7:$B$26,"&lt;&gt;")=1),"",IF(Q99&lt;&gt;"Calculável","Por apurar",IF(COUNT(E99:F99)&lt;2,"Por apurar",O99-SUM(E99:F99))))</f>
        <v/>
      </c>
      <c r="Q99" s="35" t="str">
        <f>IF(AND(NOT(COUNTIFS(Intervencoes!$A$7:$A$106,A99,Intervencoes!$B$7:$B$106,"&lt;&gt;")=1),COUNTA(B99:G99)=0),"",IF(NOT(COUNTIFS(Intervencoes!$A$7:$A$106,A99,Intervencoes!$B$7:$B$106,"&lt;&gt;")=1),"Rever intervenção sem designação",IF(NOT(ISNUMBER(J99)),"Falta completar orçamento",IF(OR(B99="",C99="",B99="Por apurar",C99="Por apurar",D99&lt;&gt;"Confirmo"),"Falta confirmar seguros e apoios",IF(OR(COUNTIF(Fontes!$M$7:$M$106,"&lt;&gt;OK")-COUNTBLANK(Fontes!$M$7:$M$106)&gt;0,COUNTIF(Coberturas!$I$7:$I$306,"&lt;&gt;OK")-COUNTBLANK(Coberturas!$I$7:$I$306)&gt;0),"Rever fontes ou coberturas pendentes",IF(AND(OR(B99="Sim",C99="Sim"),COUNTIF(Coberturas!$D$7:$D$306,A99)=0),"Falta associar fonte aos custos",IF(AND(B99="Não",C99="Não",SUMIF(Coberturas!$D$7:$D$306,A99,Coberturas!$E$7:$E$306)&gt;0),"Rever declaração de inexistência","Calculável")))))))</f>
        <v/>
      </c>
    </row>
    <row r="100" spans="1:17" ht="34.950000000000003" customHeight="1">
      <c r="A100" s="8" t="s">
        <v>825</v>
      </c>
      <c r="B100" s="7"/>
      <c r="C100" s="7"/>
      <c r="D100" s="7"/>
      <c r="E100" s="12"/>
      <c r="F100" s="12"/>
      <c r="G100" s="7"/>
      <c r="H100" s="16" t="str">
        <f>IF(NOT(COUNTIFS(Intervencoes!$A$7:$A$26,A100,Intervencoes!$B$7:$B$26,"&lt;&gt;")=1),"",IF(OR(COUNTIF(Orcamento!$B$7:$B$106,A100)=0,COUNTIFS(Orcamento!$B$7:$B$106,A100,Orcamento!$T$7:$T$106,"&lt;&gt;OK")&gt;0),"Por apurar",SUMIF(Orcamento!$B$7:$B$106,A100,Orcamento!$K$7:$K$106)))</f>
        <v/>
      </c>
      <c r="I100" s="16" t="str">
        <f>IF(NOT(COUNTIFS(Intervencoes!$A$7:$A$26,A100,Intervencoes!$B$7:$B$26,"&lt;&gt;")=1),"",IF(OR(COUNTIF(Orcamento!$B$7:$B$106,A100)=0,COUNTIFS(Orcamento!$B$7:$B$106,A100,Orcamento!$T$7:$T$106,"&lt;&gt;OK")&gt;0),"Por apurar",SUMIF(Orcamento!$B$7:$B$106,A100,Orcamento!$L$7:$L$106)))</f>
        <v/>
      </c>
      <c r="J100" s="16" t="str">
        <f>IF(NOT(COUNTIFS(Intervencoes!$A$7:$A$26,A100,Intervencoes!$B$7:$B$26,"&lt;&gt;")=1),"",IF(OR(COUNTIF(Orcamento!$B$7:$B$106,A100)=0,COUNTIFS(Orcamento!$B$7:$B$106,A100,Orcamento!$T$7:$T$106,"&lt;&gt;OK")&gt;0),"Por apurar",SUMIF(Orcamento!$B$7:$B$106,A100,Orcamento!$S$7:$S$106)))</f>
        <v/>
      </c>
      <c r="K100" s="37" t="str">
        <f>IF(NOT(COUNTIFS(Intervencoes!$A$7:$A$106,A100,Intervencoes!$B$7:$B$106,"&lt;&gt;")=1),"",IF(Q100&lt;&gt;"Calculável","Por apurar",SUMIF(Coberturas!$D$7:$D$306,A100,Coberturas!$E$7:$E$306)))</f>
        <v/>
      </c>
      <c r="L100" s="37" t="str">
        <f>IF(NOT(COUNTIFS(Intervencoes!$A$7:$A$106,A100,Intervencoes!$B$7:$B$106,"&lt;&gt;")=1),"",IF(Q100&lt;&gt;"Calculável","Por apurar",SUMIF(Coberturas!$D$7:$D$306,A100,Coberturas!$F$7:$F$306)))</f>
        <v/>
      </c>
      <c r="M100" s="16" t="str">
        <f>IF(NOT(COUNTIFS(Intervencoes!$A$7:$A$26,A100,Intervencoes!$B$7:$B$26,"&lt;&gt;")=1),"",IF(Q100&lt;&gt;"Calculável","Por apurar",J100-L100))</f>
        <v/>
      </c>
      <c r="N100" s="16" t="str">
        <f>IF(NOT(COUNTIFS(Intervencoes!$A$7:$A$26,A100,Intervencoes!$B$7:$B$26,"&lt;&gt;")=1),"",IF(Q100&lt;&gt;"Calculável","Por apurar",ROUND(M100*Instrucoes!$B$7,2)))</f>
        <v/>
      </c>
      <c r="O100" s="16" t="str">
        <f>IF(NOT(COUNTIFS(Intervencoes!$A$7:$A$26,A100,Intervencoes!$B$7:$B$26,"&lt;&gt;")=1),"",IF(Q100&lt;&gt;"Calculável","Por apurar",H100-I100-K100-N100))</f>
        <v/>
      </c>
      <c r="P100" s="16" t="str">
        <f>IF(NOT(COUNTIFS(Intervencoes!$A$7:$A$26,A100,Intervencoes!$B$7:$B$26,"&lt;&gt;")=1),"",IF(Q100&lt;&gt;"Calculável","Por apurar",IF(COUNT(E100:F100)&lt;2,"Por apurar",O100-SUM(E100:F100))))</f>
        <v/>
      </c>
      <c r="Q100" s="35" t="str">
        <f>IF(AND(NOT(COUNTIFS(Intervencoes!$A$7:$A$106,A100,Intervencoes!$B$7:$B$106,"&lt;&gt;")=1),COUNTA(B100:G100)=0),"",IF(NOT(COUNTIFS(Intervencoes!$A$7:$A$106,A100,Intervencoes!$B$7:$B$106,"&lt;&gt;")=1),"Rever intervenção sem designação",IF(NOT(ISNUMBER(J100)),"Falta completar orçamento",IF(OR(B100="",C100="",B100="Por apurar",C100="Por apurar",D100&lt;&gt;"Confirmo"),"Falta confirmar seguros e apoios",IF(OR(COUNTIF(Fontes!$M$7:$M$106,"&lt;&gt;OK")-COUNTBLANK(Fontes!$M$7:$M$106)&gt;0,COUNTIF(Coberturas!$I$7:$I$306,"&lt;&gt;OK")-COUNTBLANK(Coberturas!$I$7:$I$306)&gt;0),"Rever fontes ou coberturas pendentes",IF(AND(OR(B100="Sim",C100="Sim"),COUNTIF(Coberturas!$D$7:$D$306,A100)=0),"Falta associar fonte aos custos",IF(AND(B100="Não",C100="Não",SUMIF(Coberturas!$D$7:$D$306,A100,Coberturas!$E$7:$E$306)&gt;0),"Rever declaração de inexistência","Calculável")))))))</f>
        <v/>
      </c>
    </row>
    <row r="101" spans="1:17" ht="34.950000000000003" customHeight="1">
      <c r="A101" s="8" t="s">
        <v>826</v>
      </c>
      <c r="B101" s="7"/>
      <c r="C101" s="7"/>
      <c r="D101" s="7"/>
      <c r="E101" s="12"/>
      <c r="F101" s="12"/>
      <c r="G101" s="7"/>
      <c r="H101" s="16" t="str">
        <f>IF(NOT(COUNTIFS(Intervencoes!$A$7:$A$26,A101,Intervencoes!$B$7:$B$26,"&lt;&gt;")=1),"",IF(OR(COUNTIF(Orcamento!$B$7:$B$106,A101)=0,COUNTIFS(Orcamento!$B$7:$B$106,A101,Orcamento!$T$7:$T$106,"&lt;&gt;OK")&gt;0),"Por apurar",SUMIF(Orcamento!$B$7:$B$106,A101,Orcamento!$K$7:$K$106)))</f>
        <v/>
      </c>
      <c r="I101" s="16" t="str">
        <f>IF(NOT(COUNTIFS(Intervencoes!$A$7:$A$26,A101,Intervencoes!$B$7:$B$26,"&lt;&gt;")=1),"",IF(OR(COUNTIF(Orcamento!$B$7:$B$106,A101)=0,COUNTIFS(Orcamento!$B$7:$B$106,A101,Orcamento!$T$7:$T$106,"&lt;&gt;OK")&gt;0),"Por apurar",SUMIF(Orcamento!$B$7:$B$106,A101,Orcamento!$L$7:$L$106)))</f>
        <v/>
      </c>
      <c r="J101" s="16" t="str">
        <f>IF(NOT(COUNTIFS(Intervencoes!$A$7:$A$26,A101,Intervencoes!$B$7:$B$26,"&lt;&gt;")=1),"",IF(OR(COUNTIF(Orcamento!$B$7:$B$106,A101)=0,COUNTIFS(Orcamento!$B$7:$B$106,A101,Orcamento!$T$7:$T$106,"&lt;&gt;OK")&gt;0),"Por apurar",SUMIF(Orcamento!$B$7:$B$106,A101,Orcamento!$S$7:$S$106)))</f>
        <v/>
      </c>
      <c r="K101" s="37" t="str">
        <f>IF(NOT(COUNTIFS(Intervencoes!$A$7:$A$106,A101,Intervencoes!$B$7:$B$106,"&lt;&gt;")=1),"",IF(Q101&lt;&gt;"Calculável","Por apurar",SUMIF(Coberturas!$D$7:$D$306,A101,Coberturas!$E$7:$E$306)))</f>
        <v/>
      </c>
      <c r="L101" s="37" t="str">
        <f>IF(NOT(COUNTIFS(Intervencoes!$A$7:$A$106,A101,Intervencoes!$B$7:$B$106,"&lt;&gt;")=1),"",IF(Q101&lt;&gt;"Calculável","Por apurar",SUMIF(Coberturas!$D$7:$D$306,A101,Coberturas!$F$7:$F$306)))</f>
        <v/>
      </c>
      <c r="M101" s="16" t="str">
        <f>IF(NOT(COUNTIFS(Intervencoes!$A$7:$A$26,A101,Intervencoes!$B$7:$B$26,"&lt;&gt;")=1),"",IF(Q101&lt;&gt;"Calculável","Por apurar",J101-L101))</f>
        <v/>
      </c>
      <c r="N101" s="16" t="str">
        <f>IF(NOT(COUNTIFS(Intervencoes!$A$7:$A$26,A101,Intervencoes!$B$7:$B$26,"&lt;&gt;")=1),"",IF(Q101&lt;&gt;"Calculável","Por apurar",ROUND(M101*Instrucoes!$B$7,2)))</f>
        <v/>
      </c>
      <c r="O101" s="16" t="str">
        <f>IF(NOT(COUNTIFS(Intervencoes!$A$7:$A$26,A101,Intervencoes!$B$7:$B$26,"&lt;&gt;")=1),"",IF(Q101&lt;&gt;"Calculável","Por apurar",H101-I101-K101-N101))</f>
        <v/>
      </c>
      <c r="P101" s="16" t="str">
        <f>IF(NOT(COUNTIFS(Intervencoes!$A$7:$A$26,A101,Intervencoes!$B$7:$B$26,"&lt;&gt;")=1),"",IF(Q101&lt;&gt;"Calculável","Por apurar",IF(COUNT(E101:F101)&lt;2,"Por apurar",O101-SUM(E101:F101))))</f>
        <v/>
      </c>
      <c r="Q101" s="35" t="str">
        <f>IF(AND(NOT(COUNTIFS(Intervencoes!$A$7:$A$106,A101,Intervencoes!$B$7:$B$106,"&lt;&gt;")=1),COUNTA(B101:G101)=0),"",IF(NOT(COUNTIFS(Intervencoes!$A$7:$A$106,A101,Intervencoes!$B$7:$B$106,"&lt;&gt;")=1),"Rever intervenção sem designação",IF(NOT(ISNUMBER(J101)),"Falta completar orçamento",IF(OR(B101="",C101="",B101="Por apurar",C101="Por apurar",D101&lt;&gt;"Confirmo"),"Falta confirmar seguros e apoios",IF(OR(COUNTIF(Fontes!$M$7:$M$106,"&lt;&gt;OK")-COUNTBLANK(Fontes!$M$7:$M$106)&gt;0,COUNTIF(Coberturas!$I$7:$I$306,"&lt;&gt;OK")-COUNTBLANK(Coberturas!$I$7:$I$306)&gt;0),"Rever fontes ou coberturas pendentes",IF(AND(OR(B101="Sim",C101="Sim"),COUNTIF(Coberturas!$D$7:$D$306,A101)=0),"Falta associar fonte aos custos",IF(AND(B101="Não",C101="Não",SUMIF(Coberturas!$D$7:$D$306,A101,Coberturas!$E$7:$E$306)&gt;0),"Rever declaração de inexistência","Calculável")))))))</f>
        <v/>
      </c>
    </row>
    <row r="102" spans="1:17" ht="34.950000000000003" customHeight="1">
      <c r="A102" s="8" t="s">
        <v>827</v>
      </c>
      <c r="B102" s="7"/>
      <c r="C102" s="7"/>
      <c r="D102" s="7"/>
      <c r="E102" s="12"/>
      <c r="F102" s="12"/>
      <c r="G102" s="7"/>
      <c r="H102" s="16" t="str">
        <f>IF(NOT(COUNTIFS(Intervencoes!$A$7:$A$26,A102,Intervencoes!$B$7:$B$26,"&lt;&gt;")=1),"",IF(OR(COUNTIF(Orcamento!$B$7:$B$106,A102)=0,COUNTIFS(Orcamento!$B$7:$B$106,A102,Orcamento!$T$7:$T$106,"&lt;&gt;OK")&gt;0),"Por apurar",SUMIF(Orcamento!$B$7:$B$106,A102,Orcamento!$K$7:$K$106)))</f>
        <v/>
      </c>
      <c r="I102" s="16" t="str">
        <f>IF(NOT(COUNTIFS(Intervencoes!$A$7:$A$26,A102,Intervencoes!$B$7:$B$26,"&lt;&gt;")=1),"",IF(OR(COUNTIF(Orcamento!$B$7:$B$106,A102)=0,COUNTIFS(Orcamento!$B$7:$B$106,A102,Orcamento!$T$7:$T$106,"&lt;&gt;OK")&gt;0),"Por apurar",SUMIF(Orcamento!$B$7:$B$106,A102,Orcamento!$L$7:$L$106)))</f>
        <v/>
      </c>
      <c r="J102" s="16" t="str">
        <f>IF(NOT(COUNTIFS(Intervencoes!$A$7:$A$26,A102,Intervencoes!$B$7:$B$26,"&lt;&gt;")=1),"",IF(OR(COUNTIF(Orcamento!$B$7:$B$106,A102)=0,COUNTIFS(Orcamento!$B$7:$B$106,A102,Orcamento!$T$7:$T$106,"&lt;&gt;OK")&gt;0),"Por apurar",SUMIF(Orcamento!$B$7:$B$106,A102,Orcamento!$S$7:$S$106)))</f>
        <v/>
      </c>
      <c r="K102" s="37" t="str">
        <f>IF(NOT(COUNTIFS(Intervencoes!$A$7:$A$106,A102,Intervencoes!$B$7:$B$106,"&lt;&gt;")=1),"",IF(Q102&lt;&gt;"Calculável","Por apurar",SUMIF(Coberturas!$D$7:$D$306,A102,Coberturas!$E$7:$E$306)))</f>
        <v/>
      </c>
      <c r="L102" s="37" t="str">
        <f>IF(NOT(COUNTIFS(Intervencoes!$A$7:$A$106,A102,Intervencoes!$B$7:$B$106,"&lt;&gt;")=1),"",IF(Q102&lt;&gt;"Calculável","Por apurar",SUMIF(Coberturas!$D$7:$D$306,A102,Coberturas!$F$7:$F$306)))</f>
        <v/>
      </c>
      <c r="M102" s="16" t="str">
        <f>IF(NOT(COUNTIFS(Intervencoes!$A$7:$A$26,A102,Intervencoes!$B$7:$B$26,"&lt;&gt;")=1),"",IF(Q102&lt;&gt;"Calculável","Por apurar",J102-L102))</f>
        <v/>
      </c>
      <c r="N102" s="16" t="str">
        <f>IF(NOT(COUNTIFS(Intervencoes!$A$7:$A$26,A102,Intervencoes!$B$7:$B$26,"&lt;&gt;")=1),"",IF(Q102&lt;&gt;"Calculável","Por apurar",ROUND(M102*Instrucoes!$B$7,2)))</f>
        <v/>
      </c>
      <c r="O102" s="16" t="str">
        <f>IF(NOT(COUNTIFS(Intervencoes!$A$7:$A$26,A102,Intervencoes!$B$7:$B$26,"&lt;&gt;")=1),"",IF(Q102&lt;&gt;"Calculável","Por apurar",H102-I102-K102-N102))</f>
        <v/>
      </c>
      <c r="P102" s="16" t="str">
        <f>IF(NOT(COUNTIFS(Intervencoes!$A$7:$A$26,A102,Intervencoes!$B$7:$B$26,"&lt;&gt;")=1),"",IF(Q102&lt;&gt;"Calculável","Por apurar",IF(COUNT(E102:F102)&lt;2,"Por apurar",O102-SUM(E102:F102))))</f>
        <v/>
      </c>
      <c r="Q102" s="35" t="str">
        <f>IF(AND(NOT(COUNTIFS(Intervencoes!$A$7:$A$106,A102,Intervencoes!$B$7:$B$106,"&lt;&gt;")=1),COUNTA(B102:G102)=0),"",IF(NOT(COUNTIFS(Intervencoes!$A$7:$A$106,A102,Intervencoes!$B$7:$B$106,"&lt;&gt;")=1),"Rever intervenção sem designação",IF(NOT(ISNUMBER(J102)),"Falta completar orçamento",IF(OR(B102="",C102="",B102="Por apurar",C102="Por apurar",D102&lt;&gt;"Confirmo"),"Falta confirmar seguros e apoios",IF(OR(COUNTIF(Fontes!$M$7:$M$106,"&lt;&gt;OK")-COUNTBLANK(Fontes!$M$7:$M$106)&gt;0,COUNTIF(Coberturas!$I$7:$I$306,"&lt;&gt;OK")-COUNTBLANK(Coberturas!$I$7:$I$306)&gt;0),"Rever fontes ou coberturas pendentes",IF(AND(OR(B102="Sim",C102="Sim"),COUNTIF(Coberturas!$D$7:$D$306,A102)=0),"Falta associar fonte aos custos",IF(AND(B102="Não",C102="Não",SUMIF(Coberturas!$D$7:$D$306,A102,Coberturas!$E$7:$E$306)&gt;0),"Rever declaração de inexistência","Calculável")))))))</f>
        <v/>
      </c>
    </row>
    <row r="103" spans="1:17" ht="34.950000000000003" customHeight="1">
      <c r="A103" s="8" t="s">
        <v>828</v>
      </c>
      <c r="B103" s="7"/>
      <c r="C103" s="7"/>
      <c r="D103" s="7"/>
      <c r="E103" s="12"/>
      <c r="F103" s="12"/>
      <c r="G103" s="7"/>
      <c r="H103" s="16" t="str">
        <f>IF(NOT(COUNTIFS(Intervencoes!$A$7:$A$26,A103,Intervencoes!$B$7:$B$26,"&lt;&gt;")=1),"",IF(OR(COUNTIF(Orcamento!$B$7:$B$106,A103)=0,COUNTIFS(Orcamento!$B$7:$B$106,A103,Orcamento!$T$7:$T$106,"&lt;&gt;OK")&gt;0),"Por apurar",SUMIF(Orcamento!$B$7:$B$106,A103,Orcamento!$K$7:$K$106)))</f>
        <v/>
      </c>
      <c r="I103" s="16" t="str">
        <f>IF(NOT(COUNTIFS(Intervencoes!$A$7:$A$26,A103,Intervencoes!$B$7:$B$26,"&lt;&gt;")=1),"",IF(OR(COUNTIF(Orcamento!$B$7:$B$106,A103)=0,COUNTIFS(Orcamento!$B$7:$B$106,A103,Orcamento!$T$7:$T$106,"&lt;&gt;OK")&gt;0),"Por apurar",SUMIF(Orcamento!$B$7:$B$106,A103,Orcamento!$L$7:$L$106)))</f>
        <v/>
      </c>
      <c r="J103" s="16" t="str">
        <f>IF(NOT(COUNTIFS(Intervencoes!$A$7:$A$26,A103,Intervencoes!$B$7:$B$26,"&lt;&gt;")=1),"",IF(OR(COUNTIF(Orcamento!$B$7:$B$106,A103)=0,COUNTIFS(Orcamento!$B$7:$B$106,A103,Orcamento!$T$7:$T$106,"&lt;&gt;OK")&gt;0),"Por apurar",SUMIF(Orcamento!$B$7:$B$106,A103,Orcamento!$S$7:$S$106)))</f>
        <v/>
      </c>
      <c r="K103" s="37" t="str">
        <f>IF(NOT(COUNTIFS(Intervencoes!$A$7:$A$106,A103,Intervencoes!$B$7:$B$106,"&lt;&gt;")=1),"",IF(Q103&lt;&gt;"Calculável","Por apurar",SUMIF(Coberturas!$D$7:$D$306,A103,Coberturas!$E$7:$E$306)))</f>
        <v/>
      </c>
      <c r="L103" s="37" t="str">
        <f>IF(NOT(COUNTIFS(Intervencoes!$A$7:$A$106,A103,Intervencoes!$B$7:$B$106,"&lt;&gt;")=1),"",IF(Q103&lt;&gt;"Calculável","Por apurar",SUMIF(Coberturas!$D$7:$D$306,A103,Coberturas!$F$7:$F$306)))</f>
        <v/>
      </c>
      <c r="M103" s="16" t="str">
        <f>IF(NOT(COUNTIFS(Intervencoes!$A$7:$A$26,A103,Intervencoes!$B$7:$B$26,"&lt;&gt;")=1),"",IF(Q103&lt;&gt;"Calculável","Por apurar",J103-L103))</f>
        <v/>
      </c>
      <c r="N103" s="16" t="str">
        <f>IF(NOT(COUNTIFS(Intervencoes!$A$7:$A$26,A103,Intervencoes!$B$7:$B$26,"&lt;&gt;")=1),"",IF(Q103&lt;&gt;"Calculável","Por apurar",ROUND(M103*Instrucoes!$B$7,2)))</f>
        <v/>
      </c>
      <c r="O103" s="16" t="str">
        <f>IF(NOT(COUNTIFS(Intervencoes!$A$7:$A$26,A103,Intervencoes!$B$7:$B$26,"&lt;&gt;")=1),"",IF(Q103&lt;&gt;"Calculável","Por apurar",H103-I103-K103-N103))</f>
        <v/>
      </c>
      <c r="P103" s="16" t="str">
        <f>IF(NOT(COUNTIFS(Intervencoes!$A$7:$A$26,A103,Intervencoes!$B$7:$B$26,"&lt;&gt;")=1),"",IF(Q103&lt;&gt;"Calculável","Por apurar",IF(COUNT(E103:F103)&lt;2,"Por apurar",O103-SUM(E103:F103))))</f>
        <v/>
      </c>
      <c r="Q103" s="35" t="str">
        <f>IF(AND(NOT(COUNTIFS(Intervencoes!$A$7:$A$106,A103,Intervencoes!$B$7:$B$106,"&lt;&gt;")=1),COUNTA(B103:G103)=0),"",IF(NOT(COUNTIFS(Intervencoes!$A$7:$A$106,A103,Intervencoes!$B$7:$B$106,"&lt;&gt;")=1),"Rever intervenção sem designação",IF(NOT(ISNUMBER(J103)),"Falta completar orçamento",IF(OR(B103="",C103="",B103="Por apurar",C103="Por apurar",D103&lt;&gt;"Confirmo"),"Falta confirmar seguros e apoios",IF(OR(COUNTIF(Fontes!$M$7:$M$106,"&lt;&gt;OK")-COUNTBLANK(Fontes!$M$7:$M$106)&gt;0,COUNTIF(Coberturas!$I$7:$I$306,"&lt;&gt;OK")-COUNTBLANK(Coberturas!$I$7:$I$306)&gt;0),"Rever fontes ou coberturas pendentes",IF(AND(OR(B103="Sim",C103="Sim"),COUNTIF(Coberturas!$D$7:$D$306,A103)=0),"Falta associar fonte aos custos",IF(AND(B103="Não",C103="Não",SUMIF(Coberturas!$D$7:$D$306,A103,Coberturas!$E$7:$E$306)&gt;0),"Rever declaração de inexistência","Calculável")))))))</f>
        <v/>
      </c>
    </row>
    <row r="104" spans="1:17" ht="34.950000000000003" customHeight="1">
      <c r="A104" s="8" t="s">
        <v>829</v>
      </c>
      <c r="B104" s="7"/>
      <c r="C104" s="7"/>
      <c r="D104" s="7"/>
      <c r="E104" s="12"/>
      <c r="F104" s="12"/>
      <c r="G104" s="7"/>
      <c r="H104" s="16" t="str">
        <f>IF(NOT(COUNTIFS(Intervencoes!$A$7:$A$26,A104,Intervencoes!$B$7:$B$26,"&lt;&gt;")=1),"",IF(OR(COUNTIF(Orcamento!$B$7:$B$106,A104)=0,COUNTIFS(Orcamento!$B$7:$B$106,A104,Orcamento!$T$7:$T$106,"&lt;&gt;OK")&gt;0),"Por apurar",SUMIF(Orcamento!$B$7:$B$106,A104,Orcamento!$K$7:$K$106)))</f>
        <v/>
      </c>
      <c r="I104" s="16" t="str">
        <f>IF(NOT(COUNTIFS(Intervencoes!$A$7:$A$26,A104,Intervencoes!$B$7:$B$26,"&lt;&gt;")=1),"",IF(OR(COUNTIF(Orcamento!$B$7:$B$106,A104)=0,COUNTIFS(Orcamento!$B$7:$B$106,A104,Orcamento!$T$7:$T$106,"&lt;&gt;OK")&gt;0),"Por apurar",SUMIF(Orcamento!$B$7:$B$106,A104,Orcamento!$L$7:$L$106)))</f>
        <v/>
      </c>
      <c r="J104" s="16" t="str">
        <f>IF(NOT(COUNTIFS(Intervencoes!$A$7:$A$26,A104,Intervencoes!$B$7:$B$26,"&lt;&gt;")=1),"",IF(OR(COUNTIF(Orcamento!$B$7:$B$106,A104)=0,COUNTIFS(Orcamento!$B$7:$B$106,A104,Orcamento!$T$7:$T$106,"&lt;&gt;OK")&gt;0),"Por apurar",SUMIF(Orcamento!$B$7:$B$106,A104,Orcamento!$S$7:$S$106)))</f>
        <v/>
      </c>
      <c r="K104" s="37" t="str">
        <f>IF(NOT(COUNTIFS(Intervencoes!$A$7:$A$106,A104,Intervencoes!$B$7:$B$106,"&lt;&gt;")=1),"",IF(Q104&lt;&gt;"Calculável","Por apurar",SUMIF(Coberturas!$D$7:$D$306,A104,Coberturas!$E$7:$E$306)))</f>
        <v/>
      </c>
      <c r="L104" s="37" t="str">
        <f>IF(NOT(COUNTIFS(Intervencoes!$A$7:$A$106,A104,Intervencoes!$B$7:$B$106,"&lt;&gt;")=1),"",IF(Q104&lt;&gt;"Calculável","Por apurar",SUMIF(Coberturas!$D$7:$D$306,A104,Coberturas!$F$7:$F$306)))</f>
        <v/>
      </c>
      <c r="M104" s="16" t="str">
        <f>IF(NOT(COUNTIFS(Intervencoes!$A$7:$A$26,A104,Intervencoes!$B$7:$B$26,"&lt;&gt;")=1),"",IF(Q104&lt;&gt;"Calculável","Por apurar",J104-L104))</f>
        <v/>
      </c>
      <c r="N104" s="16" t="str">
        <f>IF(NOT(COUNTIFS(Intervencoes!$A$7:$A$26,A104,Intervencoes!$B$7:$B$26,"&lt;&gt;")=1),"",IF(Q104&lt;&gt;"Calculável","Por apurar",ROUND(M104*Instrucoes!$B$7,2)))</f>
        <v/>
      </c>
      <c r="O104" s="16" t="str">
        <f>IF(NOT(COUNTIFS(Intervencoes!$A$7:$A$26,A104,Intervencoes!$B$7:$B$26,"&lt;&gt;")=1),"",IF(Q104&lt;&gt;"Calculável","Por apurar",H104-I104-K104-N104))</f>
        <v/>
      </c>
      <c r="P104" s="16" t="str">
        <f>IF(NOT(COUNTIFS(Intervencoes!$A$7:$A$26,A104,Intervencoes!$B$7:$B$26,"&lt;&gt;")=1),"",IF(Q104&lt;&gt;"Calculável","Por apurar",IF(COUNT(E104:F104)&lt;2,"Por apurar",O104-SUM(E104:F104))))</f>
        <v/>
      </c>
      <c r="Q104" s="35" t="str">
        <f>IF(AND(NOT(COUNTIFS(Intervencoes!$A$7:$A$106,A104,Intervencoes!$B$7:$B$106,"&lt;&gt;")=1),COUNTA(B104:G104)=0),"",IF(NOT(COUNTIFS(Intervencoes!$A$7:$A$106,A104,Intervencoes!$B$7:$B$106,"&lt;&gt;")=1),"Rever intervenção sem designação",IF(NOT(ISNUMBER(J104)),"Falta completar orçamento",IF(OR(B104="",C104="",B104="Por apurar",C104="Por apurar",D104&lt;&gt;"Confirmo"),"Falta confirmar seguros e apoios",IF(OR(COUNTIF(Fontes!$M$7:$M$106,"&lt;&gt;OK")-COUNTBLANK(Fontes!$M$7:$M$106)&gt;0,COUNTIF(Coberturas!$I$7:$I$306,"&lt;&gt;OK")-COUNTBLANK(Coberturas!$I$7:$I$306)&gt;0),"Rever fontes ou coberturas pendentes",IF(AND(OR(B104="Sim",C104="Sim"),COUNTIF(Coberturas!$D$7:$D$306,A104)=0),"Falta associar fonte aos custos",IF(AND(B104="Não",C104="Não",SUMIF(Coberturas!$D$7:$D$306,A104,Coberturas!$E$7:$E$306)&gt;0),"Rever declaração de inexistência","Calculável")))))))</f>
        <v/>
      </c>
    </row>
    <row r="105" spans="1:17" ht="34.950000000000003" customHeight="1">
      <c r="A105" s="8" t="s">
        <v>830</v>
      </c>
      <c r="B105" s="7"/>
      <c r="C105" s="7"/>
      <c r="D105" s="7"/>
      <c r="E105" s="12"/>
      <c r="F105" s="12"/>
      <c r="G105" s="7"/>
      <c r="H105" s="16" t="str">
        <f>IF(NOT(COUNTIFS(Intervencoes!$A$7:$A$26,A105,Intervencoes!$B$7:$B$26,"&lt;&gt;")=1),"",IF(OR(COUNTIF(Orcamento!$B$7:$B$106,A105)=0,COUNTIFS(Orcamento!$B$7:$B$106,A105,Orcamento!$T$7:$T$106,"&lt;&gt;OK")&gt;0),"Por apurar",SUMIF(Orcamento!$B$7:$B$106,A105,Orcamento!$K$7:$K$106)))</f>
        <v/>
      </c>
      <c r="I105" s="16" t="str">
        <f>IF(NOT(COUNTIFS(Intervencoes!$A$7:$A$26,A105,Intervencoes!$B$7:$B$26,"&lt;&gt;")=1),"",IF(OR(COUNTIF(Orcamento!$B$7:$B$106,A105)=0,COUNTIFS(Orcamento!$B$7:$B$106,A105,Orcamento!$T$7:$T$106,"&lt;&gt;OK")&gt;0),"Por apurar",SUMIF(Orcamento!$B$7:$B$106,A105,Orcamento!$L$7:$L$106)))</f>
        <v/>
      </c>
      <c r="J105" s="16" t="str">
        <f>IF(NOT(COUNTIFS(Intervencoes!$A$7:$A$26,A105,Intervencoes!$B$7:$B$26,"&lt;&gt;")=1),"",IF(OR(COUNTIF(Orcamento!$B$7:$B$106,A105)=0,COUNTIFS(Orcamento!$B$7:$B$106,A105,Orcamento!$T$7:$T$106,"&lt;&gt;OK")&gt;0),"Por apurar",SUMIF(Orcamento!$B$7:$B$106,A105,Orcamento!$S$7:$S$106)))</f>
        <v/>
      </c>
      <c r="K105" s="37" t="str">
        <f>IF(NOT(COUNTIFS(Intervencoes!$A$7:$A$106,A105,Intervencoes!$B$7:$B$106,"&lt;&gt;")=1),"",IF(Q105&lt;&gt;"Calculável","Por apurar",SUMIF(Coberturas!$D$7:$D$306,A105,Coberturas!$E$7:$E$306)))</f>
        <v/>
      </c>
      <c r="L105" s="37" t="str">
        <f>IF(NOT(COUNTIFS(Intervencoes!$A$7:$A$106,A105,Intervencoes!$B$7:$B$106,"&lt;&gt;")=1),"",IF(Q105&lt;&gt;"Calculável","Por apurar",SUMIF(Coberturas!$D$7:$D$306,A105,Coberturas!$F$7:$F$306)))</f>
        <v/>
      </c>
      <c r="M105" s="16" t="str">
        <f>IF(NOT(COUNTIFS(Intervencoes!$A$7:$A$26,A105,Intervencoes!$B$7:$B$26,"&lt;&gt;")=1),"",IF(Q105&lt;&gt;"Calculável","Por apurar",J105-L105))</f>
        <v/>
      </c>
      <c r="N105" s="16" t="str">
        <f>IF(NOT(COUNTIFS(Intervencoes!$A$7:$A$26,A105,Intervencoes!$B$7:$B$26,"&lt;&gt;")=1),"",IF(Q105&lt;&gt;"Calculável","Por apurar",ROUND(M105*Instrucoes!$B$7,2)))</f>
        <v/>
      </c>
      <c r="O105" s="16" t="str">
        <f>IF(NOT(COUNTIFS(Intervencoes!$A$7:$A$26,A105,Intervencoes!$B$7:$B$26,"&lt;&gt;")=1),"",IF(Q105&lt;&gt;"Calculável","Por apurar",H105-I105-K105-N105))</f>
        <v/>
      </c>
      <c r="P105" s="16" t="str">
        <f>IF(NOT(COUNTIFS(Intervencoes!$A$7:$A$26,A105,Intervencoes!$B$7:$B$26,"&lt;&gt;")=1),"",IF(Q105&lt;&gt;"Calculável","Por apurar",IF(COUNT(E105:F105)&lt;2,"Por apurar",O105-SUM(E105:F105))))</f>
        <v/>
      </c>
      <c r="Q105" s="35" t="str">
        <f>IF(AND(NOT(COUNTIFS(Intervencoes!$A$7:$A$106,A105,Intervencoes!$B$7:$B$106,"&lt;&gt;")=1),COUNTA(B105:G105)=0),"",IF(NOT(COUNTIFS(Intervencoes!$A$7:$A$106,A105,Intervencoes!$B$7:$B$106,"&lt;&gt;")=1),"Rever intervenção sem designação",IF(NOT(ISNUMBER(J105)),"Falta completar orçamento",IF(OR(B105="",C105="",B105="Por apurar",C105="Por apurar",D105&lt;&gt;"Confirmo"),"Falta confirmar seguros e apoios",IF(OR(COUNTIF(Fontes!$M$7:$M$106,"&lt;&gt;OK")-COUNTBLANK(Fontes!$M$7:$M$106)&gt;0,COUNTIF(Coberturas!$I$7:$I$306,"&lt;&gt;OK")-COUNTBLANK(Coberturas!$I$7:$I$306)&gt;0),"Rever fontes ou coberturas pendentes",IF(AND(OR(B105="Sim",C105="Sim"),COUNTIF(Coberturas!$D$7:$D$306,A105)=0),"Falta associar fonte aos custos",IF(AND(B105="Não",C105="Não",SUMIF(Coberturas!$D$7:$D$306,A105,Coberturas!$E$7:$E$306)&gt;0),"Rever declaração de inexistência","Calculável")))))))</f>
        <v/>
      </c>
    </row>
    <row r="106" spans="1:17" ht="34.950000000000003" customHeight="1">
      <c r="A106" s="8" t="s">
        <v>831</v>
      </c>
      <c r="B106" s="7"/>
      <c r="C106" s="7"/>
      <c r="D106" s="7"/>
      <c r="E106" s="12"/>
      <c r="F106" s="12"/>
      <c r="G106" s="7"/>
      <c r="H106" s="16" t="str">
        <f>IF(NOT(COUNTIFS(Intervencoes!$A$7:$A$26,A106,Intervencoes!$B$7:$B$26,"&lt;&gt;")=1),"",IF(OR(COUNTIF(Orcamento!$B$7:$B$106,A106)=0,COUNTIFS(Orcamento!$B$7:$B$106,A106,Orcamento!$T$7:$T$106,"&lt;&gt;OK")&gt;0),"Por apurar",SUMIF(Orcamento!$B$7:$B$106,A106,Orcamento!$K$7:$K$106)))</f>
        <v/>
      </c>
      <c r="I106" s="16" t="str">
        <f>IF(NOT(COUNTIFS(Intervencoes!$A$7:$A$26,A106,Intervencoes!$B$7:$B$26,"&lt;&gt;")=1),"",IF(OR(COUNTIF(Orcamento!$B$7:$B$106,A106)=0,COUNTIFS(Orcamento!$B$7:$B$106,A106,Orcamento!$T$7:$T$106,"&lt;&gt;OK")&gt;0),"Por apurar",SUMIF(Orcamento!$B$7:$B$106,A106,Orcamento!$L$7:$L$106)))</f>
        <v/>
      </c>
      <c r="J106" s="16" t="str">
        <f>IF(NOT(COUNTIFS(Intervencoes!$A$7:$A$26,A106,Intervencoes!$B$7:$B$26,"&lt;&gt;")=1),"",IF(OR(COUNTIF(Orcamento!$B$7:$B$106,A106)=0,COUNTIFS(Orcamento!$B$7:$B$106,A106,Orcamento!$T$7:$T$106,"&lt;&gt;OK")&gt;0),"Por apurar",SUMIF(Orcamento!$B$7:$B$106,A106,Orcamento!$S$7:$S$106)))</f>
        <v/>
      </c>
      <c r="K106" s="37" t="str">
        <f>IF(NOT(COUNTIFS(Intervencoes!$A$7:$A$106,A106,Intervencoes!$B$7:$B$106,"&lt;&gt;")=1),"",IF(Q106&lt;&gt;"Calculável","Por apurar",SUMIF(Coberturas!$D$7:$D$306,A106,Coberturas!$E$7:$E$306)))</f>
        <v/>
      </c>
      <c r="L106" s="37" t="str">
        <f>IF(NOT(COUNTIFS(Intervencoes!$A$7:$A$106,A106,Intervencoes!$B$7:$B$106,"&lt;&gt;")=1),"",IF(Q106&lt;&gt;"Calculável","Por apurar",SUMIF(Coberturas!$D$7:$D$306,A106,Coberturas!$F$7:$F$306)))</f>
        <v/>
      </c>
      <c r="M106" s="16" t="str">
        <f>IF(NOT(COUNTIFS(Intervencoes!$A$7:$A$26,A106,Intervencoes!$B$7:$B$26,"&lt;&gt;")=1),"",IF(Q106&lt;&gt;"Calculável","Por apurar",J106-L106))</f>
        <v/>
      </c>
      <c r="N106" s="16" t="str">
        <f>IF(NOT(COUNTIFS(Intervencoes!$A$7:$A$26,A106,Intervencoes!$B$7:$B$26,"&lt;&gt;")=1),"",IF(Q106&lt;&gt;"Calculável","Por apurar",ROUND(M106*Instrucoes!$B$7,2)))</f>
        <v/>
      </c>
      <c r="O106" s="16" t="str">
        <f>IF(NOT(COUNTIFS(Intervencoes!$A$7:$A$26,A106,Intervencoes!$B$7:$B$26,"&lt;&gt;")=1),"",IF(Q106&lt;&gt;"Calculável","Por apurar",H106-I106-K106-N106))</f>
        <v/>
      </c>
      <c r="P106" s="16" t="str">
        <f>IF(NOT(COUNTIFS(Intervencoes!$A$7:$A$26,A106,Intervencoes!$B$7:$B$26,"&lt;&gt;")=1),"",IF(Q106&lt;&gt;"Calculável","Por apurar",IF(COUNT(E106:F106)&lt;2,"Por apurar",O106-SUM(E106:F106))))</f>
        <v/>
      </c>
      <c r="Q106" s="35" t="str">
        <f>IF(AND(NOT(COUNTIFS(Intervencoes!$A$7:$A$106,A106,Intervencoes!$B$7:$B$106,"&lt;&gt;")=1),COUNTA(B106:G106)=0),"",IF(NOT(COUNTIFS(Intervencoes!$A$7:$A$106,A106,Intervencoes!$B$7:$B$106,"&lt;&gt;")=1),"Rever intervenção sem designação",IF(NOT(ISNUMBER(J106)),"Falta completar orçamento",IF(OR(B106="",C106="",B106="Por apurar",C106="Por apurar",D106&lt;&gt;"Confirmo"),"Falta confirmar seguros e apoios",IF(OR(COUNTIF(Fontes!$M$7:$M$106,"&lt;&gt;OK")-COUNTBLANK(Fontes!$M$7:$M$106)&gt;0,COUNTIF(Coberturas!$I$7:$I$306,"&lt;&gt;OK")-COUNTBLANK(Coberturas!$I$7:$I$306)&gt;0),"Rever fontes ou coberturas pendentes",IF(AND(OR(B106="Sim",C106="Sim"),COUNTIF(Coberturas!$D$7:$D$306,A106)=0),"Falta associar fonte aos custos",IF(AND(B106="Não",C106="Não",SUMIF(Coberturas!$D$7:$D$306,A106,Coberturas!$E$7:$E$306)&gt;0),"Rever declaração de inexistência","Calculável")))))))</f>
        <v/>
      </c>
    </row>
  </sheetData>
  <conditionalFormatting sqref="Q7:Q106">
    <cfRule type="containsText" dxfId="40" priority="1" operator="containsText" text="Falta"/>
    <cfRule type="containsText" dxfId="39" priority="2" operator="containsText" text="Rever"/>
    <cfRule type="containsText" dxfId="38" priority="3" operator="containsText" text="Por apurar"/>
    <cfRule type="containsText" dxfId="37" priority="4" operator="containsText" text="Por esclarecer"/>
    <cfRule type="containsText" dxfId="36" priority="5" operator="containsText" text="pendente"/>
  </conditionalFormatting>
  <conditionalFormatting sqref="P7:P106">
    <cfRule type="cellIs" dxfId="35" priority="6" operator="notEqual">
      <formula>0</formula>
    </cfRule>
  </conditionalFormatting>
  <dataValidations count="3">
    <dataValidation type="list" showErrorMessage="1" errorTitle="Valor inválido" error="Escolha uma opção da lista ou introduza um valor dentro dos limites indicados." sqref="B7:C106">
      <formula1>"Sim,Não,Por apurar"</formula1>
    </dataValidation>
    <dataValidation type="list" showErrorMessage="1" errorTitle="Valor inválido" error="Escolha uma opção da lista ou introduza um valor dentro dos limites indicados." sqref="D7:D106">
      <formula1>"Confirmo,Por apurar"</formula1>
    </dataValidation>
    <dataValidation type="decimal" showErrorMessage="1" errorTitle="Valor inválido" error="Escolha uma opção da lista ou introduza um valor dentro dos limites indicados." sqref="E7:F106">
      <formula1>0</formula1>
      <formula2>999999999999</formula2>
    </dataValidation>
  </dataValidation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4"/>
  <sheetViews>
    <sheetView showGridLines="0" zoomScale="115" zoomScaleNormal="115" workbookViewId="0">
      <pane xSplit="2" ySplit="6" topLeftCell="C7" activePane="bottomRight" state="frozen"/>
      <selection pane="topRight"/>
      <selection pane="bottomLeft"/>
      <selection pane="bottomRight" activeCell="D115" sqref="D115"/>
    </sheetView>
  </sheetViews>
  <sheetFormatPr defaultRowHeight="13.8"/>
  <cols>
    <col min="1" max="1" width="18" customWidth="1"/>
    <col min="2" max="2" width="27" customWidth="1"/>
    <col min="3" max="3" width="50" customWidth="1"/>
    <col min="4" max="4" width="40" customWidth="1"/>
    <col min="5" max="6" width="52" customWidth="1"/>
    <col min="7" max="10" width="21" customWidth="1"/>
    <col min="11" max="12" width="29" customWidth="1"/>
    <col min="13" max="13" width="48" customWidth="1"/>
  </cols>
  <sheetData>
    <row r="1" spans="1:13" ht="25.0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30" customHeight="1">
      <c r="A2" s="3" t="s">
        <v>452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5.05" customHeight="1">
      <c r="A3" s="4" t="s">
        <v>453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25.05" customHeight="1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25.0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58.05" customHeight="1">
      <c r="A6" s="6" t="s">
        <v>3</v>
      </c>
      <c r="B6" s="6" t="s">
        <v>454</v>
      </c>
      <c r="C6" s="6" t="s">
        <v>455</v>
      </c>
      <c r="D6" s="6" t="s">
        <v>456</v>
      </c>
      <c r="E6" s="6" t="s">
        <v>457</v>
      </c>
      <c r="F6" s="6" t="s">
        <v>458</v>
      </c>
      <c r="G6" s="6" t="s">
        <v>459</v>
      </c>
      <c r="H6" s="6" t="s">
        <v>460</v>
      </c>
      <c r="I6" s="6" t="s">
        <v>461</v>
      </c>
      <c r="J6" s="6" t="s">
        <v>462</v>
      </c>
      <c r="K6" s="6" t="s">
        <v>463</v>
      </c>
      <c r="L6" s="6" t="s">
        <v>464</v>
      </c>
      <c r="M6" s="6" t="s">
        <v>465</v>
      </c>
    </row>
    <row r="7" spans="1:13" ht="34.950000000000003" customHeight="1">
      <c r="A7" s="8" t="s">
        <v>123</v>
      </c>
      <c r="B7" s="7"/>
      <c r="C7" s="7"/>
      <c r="D7" s="7"/>
      <c r="E7" s="7"/>
      <c r="F7" s="7"/>
      <c r="G7" s="10"/>
      <c r="H7" s="10"/>
      <c r="I7" s="10"/>
      <c r="J7" s="10"/>
      <c r="K7" s="16" t="str">
        <f>IF(NOT(COUNTIFS(Intervencoes!$A$7:$A$26,A7,Intervencoes!$B$7:$B$26,"&lt;&gt;")=1),"",IF(COUNTIF($A$115:$A$174,A7)=0,"Por apurar",SUMIF($A$115:$A$174,A7,$C$115:$C$174)))</f>
        <v/>
      </c>
      <c r="L7" s="37" t="str">
        <f>IF(NOT(COUNTIFS(Intervencoes!$A$7:$A$106,A7,Intervencoes!$B$7:$B$106,"&lt;&gt;")=1),"",IF(AND(ISNUMBER(K7),ISNUMBER(INDEX(Financiamento!$H$7:$H$106,MATCH(A7,Financiamento!$A$7:$A$106,0)))),INDEX(Financiamento!$H$7:$H$106,MATCH(A7,Financiamento!$A$7:$A$106,0))-K7,"Por apurar"))</f>
        <v/>
      </c>
      <c r="M7" s="8" t="str">
        <f>IF(NOT(COUNTIFS(Intervencoes!$A$7:$A$26,A7,Intervencoes!$B$7:$B$26,"&lt;&gt;")=1),"",IF(OR(B7="",C7="",D7="",E7="",COUNT(G7:H7)&lt;&gt;2),"Faltam dados da execução",IF(OR(H7&lt;G7,AND(I7&lt;&gt;"",J7&lt;&gt;"",J7&lt;I7)),"Rever ordem das datas",IF(OR(NOT(ISNUMBER(L7)),L7&lt;&gt;0,COUNTIFS($A$115:$A$174,A7,$D$115:$D$174,"&lt;&gt;OK")&gt;0),"Rever distribuição anual","Preenchido; sujeito a análise"))))</f>
        <v/>
      </c>
    </row>
    <row r="8" spans="1:13" ht="34.950000000000003" customHeight="1">
      <c r="A8" s="8" t="s">
        <v>124</v>
      </c>
      <c r="B8" s="7"/>
      <c r="C8" s="7"/>
      <c r="D8" s="7"/>
      <c r="E8" s="7"/>
      <c r="F8" s="7"/>
      <c r="G8" s="10"/>
      <c r="H8" s="10"/>
      <c r="I8" s="10"/>
      <c r="J8" s="10"/>
      <c r="K8" s="16" t="str">
        <f>IF(NOT(COUNTIFS(Intervencoes!$A$7:$A$26,A8,Intervencoes!$B$7:$B$26,"&lt;&gt;")=1),"",IF(COUNTIF($A$115:$A$174,A8)=0,"Por apurar",SUMIF($A$115:$A$174,A8,$C$115:$C$174)))</f>
        <v/>
      </c>
      <c r="L8" s="37" t="str">
        <f>IF(NOT(COUNTIFS(Intervencoes!$A$7:$A$106,A8,Intervencoes!$B$7:$B$106,"&lt;&gt;")=1),"",IF(AND(ISNUMBER(K8),ISNUMBER(INDEX(Financiamento!$H$7:$H$106,MATCH(A8,Financiamento!$A$7:$A$106,0)))),INDEX(Financiamento!$H$7:$H$106,MATCH(A8,Financiamento!$A$7:$A$106,0))-K8,"Por apurar"))</f>
        <v/>
      </c>
      <c r="M8" s="8" t="str">
        <f>IF(NOT(COUNTIFS(Intervencoes!$A$7:$A$26,A8,Intervencoes!$B$7:$B$26,"&lt;&gt;")=1),"",IF(OR(B8="",C8="",D8="",E8="",COUNT(G8:H8)&lt;&gt;2),"Faltam dados da execução",IF(OR(H8&lt;G8,AND(I8&lt;&gt;"",J8&lt;&gt;"",J8&lt;I8)),"Rever ordem das datas",IF(OR(NOT(ISNUMBER(L8)),L8&lt;&gt;0,COUNTIFS($A$115:$A$174,A8,$D$115:$D$174,"&lt;&gt;OK")&gt;0),"Rever distribuição anual","Preenchido; sujeito a análise"))))</f>
        <v/>
      </c>
    </row>
    <row r="9" spans="1:13" ht="34.950000000000003" customHeight="1">
      <c r="A9" s="8" t="s">
        <v>125</v>
      </c>
      <c r="B9" s="7"/>
      <c r="C9" s="7"/>
      <c r="D9" s="7"/>
      <c r="E9" s="7"/>
      <c r="F9" s="7"/>
      <c r="G9" s="10"/>
      <c r="H9" s="10"/>
      <c r="I9" s="10"/>
      <c r="J9" s="10"/>
      <c r="K9" s="16" t="str">
        <f>IF(NOT(COUNTIFS(Intervencoes!$A$7:$A$26,A9,Intervencoes!$B$7:$B$26,"&lt;&gt;")=1),"",IF(COUNTIF($A$115:$A$174,A9)=0,"Por apurar",SUMIF($A$115:$A$174,A9,$C$115:$C$174)))</f>
        <v/>
      </c>
      <c r="L9" s="37" t="str">
        <f>IF(NOT(COUNTIFS(Intervencoes!$A$7:$A$106,A9,Intervencoes!$B$7:$B$106,"&lt;&gt;")=1),"",IF(AND(ISNUMBER(K9),ISNUMBER(INDEX(Financiamento!$H$7:$H$106,MATCH(A9,Financiamento!$A$7:$A$106,0)))),INDEX(Financiamento!$H$7:$H$106,MATCH(A9,Financiamento!$A$7:$A$106,0))-K9,"Por apurar"))</f>
        <v/>
      </c>
      <c r="M9" s="8" t="str">
        <f>IF(NOT(COUNTIFS(Intervencoes!$A$7:$A$26,A9,Intervencoes!$B$7:$B$26,"&lt;&gt;")=1),"",IF(OR(B9="",C9="",D9="",E9="",COUNT(G9:H9)&lt;&gt;2),"Faltam dados da execução",IF(OR(H9&lt;G9,AND(I9&lt;&gt;"",J9&lt;&gt;"",J9&lt;I9)),"Rever ordem das datas",IF(OR(NOT(ISNUMBER(L9)),L9&lt;&gt;0,COUNTIFS($A$115:$A$174,A9,$D$115:$D$174,"&lt;&gt;OK")&gt;0),"Rever distribuição anual","Preenchido; sujeito a análise"))))</f>
        <v/>
      </c>
    </row>
    <row r="10" spans="1:13" ht="34.950000000000003" customHeight="1">
      <c r="A10" s="8" t="s">
        <v>126</v>
      </c>
      <c r="B10" s="7"/>
      <c r="C10" s="7"/>
      <c r="D10" s="7"/>
      <c r="E10" s="7"/>
      <c r="F10" s="7"/>
      <c r="G10" s="10"/>
      <c r="H10" s="10"/>
      <c r="I10" s="10"/>
      <c r="J10" s="10"/>
      <c r="K10" s="16" t="str">
        <f>IF(NOT(COUNTIFS(Intervencoes!$A$7:$A$26,A10,Intervencoes!$B$7:$B$26,"&lt;&gt;")=1),"",IF(COUNTIF($A$115:$A$174,A10)=0,"Por apurar",SUMIF($A$115:$A$174,A10,$C$115:$C$174)))</f>
        <v/>
      </c>
      <c r="L10" s="37" t="str">
        <f>IF(NOT(COUNTIFS(Intervencoes!$A$7:$A$106,A10,Intervencoes!$B$7:$B$106,"&lt;&gt;")=1),"",IF(AND(ISNUMBER(K10),ISNUMBER(INDEX(Financiamento!$H$7:$H$106,MATCH(A10,Financiamento!$A$7:$A$106,0)))),INDEX(Financiamento!$H$7:$H$106,MATCH(A10,Financiamento!$A$7:$A$106,0))-K10,"Por apurar"))</f>
        <v/>
      </c>
      <c r="M10" s="8" t="str">
        <f>IF(NOT(COUNTIFS(Intervencoes!$A$7:$A$26,A10,Intervencoes!$B$7:$B$26,"&lt;&gt;")=1),"",IF(OR(B10="",C10="",D10="",E10="",COUNT(G10:H10)&lt;&gt;2),"Faltam dados da execução",IF(OR(H10&lt;G10,AND(I10&lt;&gt;"",J10&lt;&gt;"",J10&lt;I10)),"Rever ordem das datas",IF(OR(NOT(ISNUMBER(L10)),L10&lt;&gt;0,COUNTIFS($A$115:$A$174,A10,$D$115:$D$174,"&lt;&gt;OK")&gt;0),"Rever distribuição anual","Preenchido; sujeito a análise"))))</f>
        <v/>
      </c>
    </row>
    <row r="11" spans="1:13" ht="34.950000000000003" customHeight="1">
      <c r="A11" s="8" t="s">
        <v>127</v>
      </c>
      <c r="B11" s="7"/>
      <c r="C11" s="7"/>
      <c r="D11" s="7"/>
      <c r="E11" s="7"/>
      <c r="F11" s="7"/>
      <c r="G11" s="10"/>
      <c r="H11" s="10"/>
      <c r="I11" s="10"/>
      <c r="J11" s="10"/>
      <c r="K11" s="16" t="str">
        <f>IF(NOT(COUNTIFS(Intervencoes!$A$7:$A$26,A11,Intervencoes!$B$7:$B$26,"&lt;&gt;")=1),"",IF(COUNTIF($A$115:$A$174,A11)=0,"Por apurar",SUMIF($A$115:$A$174,A11,$C$115:$C$174)))</f>
        <v/>
      </c>
      <c r="L11" s="37" t="str">
        <f>IF(NOT(COUNTIFS(Intervencoes!$A$7:$A$106,A11,Intervencoes!$B$7:$B$106,"&lt;&gt;")=1),"",IF(AND(ISNUMBER(K11),ISNUMBER(INDEX(Financiamento!$H$7:$H$106,MATCH(A11,Financiamento!$A$7:$A$106,0)))),INDEX(Financiamento!$H$7:$H$106,MATCH(A11,Financiamento!$A$7:$A$106,0))-K11,"Por apurar"))</f>
        <v/>
      </c>
      <c r="M11" s="8" t="str">
        <f>IF(NOT(COUNTIFS(Intervencoes!$A$7:$A$26,A11,Intervencoes!$B$7:$B$26,"&lt;&gt;")=1),"",IF(OR(B11="",C11="",D11="",E11="",COUNT(G11:H11)&lt;&gt;2),"Faltam dados da execução",IF(OR(H11&lt;G11,AND(I11&lt;&gt;"",J11&lt;&gt;"",J11&lt;I11)),"Rever ordem das datas",IF(OR(NOT(ISNUMBER(L11)),L11&lt;&gt;0,COUNTIFS($A$115:$A$174,A11,$D$115:$D$174,"&lt;&gt;OK")&gt;0),"Rever distribuição anual","Preenchido; sujeito a análise"))))</f>
        <v/>
      </c>
    </row>
    <row r="12" spans="1:13" ht="34.950000000000003" customHeight="1">
      <c r="A12" s="8" t="s">
        <v>128</v>
      </c>
      <c r="B12" s="7"/>
      <c r="C12" s="7"/>
      <c r="D12" s="7"/>
      <c r="E12" s="7"/>
      <c r="F12" s="7"/>
      <c r="G12" s="10"/>
      <c r="H12" s="10"/>
      <c r="I12" s="10"/>
      <c r="J12" s="10"/>
      <c r="K12" s="16" t="str">
        <f>IF(NOT(COUNTIFS(Intervencoes!$A$7:$A$26,A12,Intervencoes!$B$7:$B$26,"&lt;&gt;")=1),"",IF(COUNTIF($A$115:$A$174,A12)=0,"Por apurar",SUMIF($A$115:$A$174,A12,$C$115:$C$174)))</f>
        <v/>
      </c>
      <c r="L12" s="37" t="str">
        <f>IF(NOT(COUNTIFS(Intervencoes!$A$7:$A$106,A12,Intervencoes!$B$7:$B$106,"&lt;&gt;")=1),"",IF(AND(ISNUMBER(K12),ISNUMBER(INDEX(Financiamento!$H$7:$H$106,MATCH(A12,Financiamento!$A$7:$A$106,0)))),INDEX(Financiamento!$H$7:$H$106,MATCH(A12,Financiamento!$A$7:$A$106,0))-K12,"Por apurar"))</f>
        <v/>
      </c>
      <c r="M12" s="8" t="str">
        <f>IF(NOT(COUNTIFS(Intervencoes!$A$7:$A$26,A12,Intervencoes!$B$7:$B$26,"&lt;&gt;")=1),"",IF(OR(B12="",C12="",D12="",E12="",COUNT(G12:H12)&lt;&gt;2),"Faltam dados da execução",IF(OR(H12&lt;G12,AND(I12&lt;&gt;"",J12&lt;&gt;"",J12&lt;I12)),"Rever ordem das datas",IF(OR(NOT(ISNUMBER(L12)),L12&lt;&gt;0,COUNTIFS($A$115:$A$174,A12,$D$115:$D$174,"&lt;&gt;OK")&gt;0),"Rever distribuição anual","Preenchido; sujeito a análise"))))</f>
        <v/>
      </c>
    </row>
    <row r="13" spans="1:13" ht="34.950000000000003" customHeight="1">
      <c r="A13" s="8" t="s">
        <v>129</v>
      </c>
      <c r="B13" s="7"/>
      <c r="C13" s="7"/>
      <c r="D13" s="7"/>
      <c r="E13" s="7"/>
      <c r="F13" s="7"/>
      <c r="G13" s="10"/>
      <c r="H13" s="10"/>
      <c r="I13" s="10"/>
      <c r="J13" s="10"/>
      <c r="K13" s="16" t="str">
        <f>IF(NOT(COUNTIFS(Intervencoes!$A$7:$A$26,A13,Intervencoes!$B$7:$B$26,"&lt;&gt;")=1),"",IF(COUNTIF($A$115:$A$174,A13)=0,"Por apurar",SUMIF($A$115:$A$174,A13,$C$115:$C$174)))</f>
        <v/>
      </c>
      <c r="L13" s="37" t="str">
        <f>IF(NOT(COUNTIFS(Intervencoes!$A$7:$A$106,A13,Intervencoes!$B$7:$B$106,"&lt;&gt;")=1),"",IF(AND(ISNUMBER(K13),ISNUMBER(INDEX(Financiamento!$H$7:$H$106,MATCH(A13,Financiamento!$A$7:$A$106,0)))),INDEX(Financiamento!$H$7:$H$106,MATCH(A13,Financiamento!$A$7:$A$106,0))-K13,"Por apurar"))</f>
        <v/>
      </c>
      <c r="M13" s="8" t="str">
        <f>IF(NOT(COUNTIFS(Intervencoes!$A$7:$A$26,A13,Intervencoes!$B$7:$B$26,"&lt;&gt;")=1),"",IF(OR(B13="",C13="",D13="",E13="",COUNT(G13:H13)&lt;&gt;2),"Faltam dados da execução",IF(OR(H13&lt;G13,AND(I13&lt;&gt;"",J13&lt;&gt;"",J13&lt;I13)),"Rever ordem das datas",IF(OR(NOT(ISNUMBER(L13)),L13&lt;&gt;0,COUNTIFS($A$115:$A$174,A13,$D$115:$D$174,"&lt;&gt;OK")&gt;0),"Rever distribuição anual","Preenchido; sujeito a análise"))))</f>
        <v/>
      </c>
    </row>
    <row r="14" spans="1:13" ht="34.950000000000003" customHeight="1">
      <c r="A14" s="8" t="s">
        <v>130</v>
      </c>
      <c r="B14" s="7"/>
      <c r="C14" s="7"/>
      <c r="D14" s="7"/>
      <c r="E14" s="7"/>
      <c r="F14" s="7"/>
      <c r="G14" s="10"/>
      <c r="H14" s="10"/>
      <c r="I14" s="10"/>
      <c r="J14" s="10"/>
      <c r="K14" s="16" t="str">
        <f>IF(NOT(COUNTIFS(Intervencoes!$A$7:$A$26,A14,Intervencoes!$B$7:$B$26,"&lt;&gt;")=1),"",IF(COUNTIF($A$115:$A$174,A14)=0,"Por apurar",SUMIF($A$115:$A$174,A14,$C$115:$C$174)))</f>
        <v/>
      </c>
      <c r="L14" s="37" t="str">
        <f>IF(NOT(COUNTIFS(Intervencoes!$A$7:$A$106,A14,Intervencoes!$B$7:$B$106,"&lt;&gt;")=1),"",IF(AND(ISNUMBER(K14),ISNUMBER(INDEX(Financiamento!$H$7:$H$106,MATCH(A14,Financiamento!$A$7:$A$106,0)))),INDEX(Financiamento!$H$7:$H$106,MATCH(A14,Financiamento!$A$7:$A$106,0))-K14,"Por apurar"))</f>
        <v/>
      </c>
      <c r="M14" s="8" t="str">
        <f>IF(NOT(COUNTIFS(Intervencoes!$A$7:$A$26,A14,Intervencoes!$B$7:$B$26,"&lt;&gt;")=1),"",IF(OR(B14="",C14="",D14="",E14="",COUNT(G14:H14)&lt;&gt;2),"Faltam dados da execução",IF(OR(H14&lt;G14,AND(I14&lt;&gt;"",J14&lt;&gt;"",J14&lt;I14)),"Rever ordem das datas",IF(OR(NOT(ISNUMBER(L14)),L14&lt;&gt;0,COUNTIFS($A$115:$A$174,A14,$D$115:$D$174,"&lt;&gt;OK")&gt;0),"Rever distribuição anual","Preenchido; sujeito a análise"))))</f>
        <v/>
      </c>
    </row>
    <row r="15" spans="1:13" ht="34.950000000000003" customHeight="1">
      <c r="A15" s="8" t="s">
        <v>131</v>
      </c>
      <c r="B15" s="7"/>
      <c r="C15" s="7"/>
      <c r="D15" s="7"/>
      <c r="E15" s="7"/>
      <c r="F15" s="7"/>
      <c r="G15" s="10"/>
      <c r="H15" s="10"/>
      <c r="I15" s="10"/>
      <c r="J15" s="10"/>
      <c r="K15" s="16" t="str">
        <f>IF(NOT(COUNTIFS(Intervencoes!$A$7:$A$26,A15,Intervencoes!$B$7:$B$26,"&lt;&gt;")=1),"",IF(COUNTIF($A$115:$A$174,A15)=0,"Por apurar",SUMIF($A$115:$A$174,A15,$C$115:$C$174)))</f>
        <v/>
      </c>
      <c r="L15" s="37" t="str">
        <f>IF(NOT(COUNTIFS(Intervencoes!$A$7:$A$106,A15,Intervencoes!$B$7:$B$106,"&lt;&gt;")=1),"",IF(AND(ISNUMBER(K15),ISNUMBER(INDEX(Financiamento!$H$7:$H$106,MATCH(A15,Financiamento!$A$7:$A$106,0)))),INDEX(Financiamento!$H$7:$H$106,MATCH(A15,Financiamento!$A$7:$A$106,0))-K15,"Por apurar"))</f>
        <v/>
      </c>
      <c r="M15" s="8" t="str">
        <f>IF(NOT(COUNTIFS(Intervencoes!$A$7:$A$26,A15,Intervencoes!$B$7:$B$26,"&lt;&gt;")=1),"",IF(OR(B15="",C15="",D15="",E15="",COUNT(G15:H15)&lt;&gt;2),"Faltam dados da execução",IF(OR(H15&lt;G15,AND(I15&lt;&gt;"",J15&lt;&gt;"",J15&lt;I15)),"Rever ordem das datas",IF(OR(NOT(ISNUMBER(L15)),L15&lt;&gt;0,COUNTIFS($A$115:$A$174,A15,$D$115:$D$174,"&lt;&gt;OK")&gt;0),"Rever distribuição anual","Preenchido; sujeito a análise"))))</f>
        <v/>
      </c>
    </row>
    <row r="16" spans="1:13" ht="34.950000000000003" customHeight="1">
      <c r="A16" s="8" t="s">
        <v>132</v>
      </c>
      <c r="B16" s="7"/>
      <c r="C16" s="7"/>
      <c r="D16" s="7"/>
      <c r="E16" s="7"/>
      <c r="F16" s="7"/>
      <c r="G16" s="10"/>
      <c r="H16" s="10"/>
      <c r="I16" s="10"/>
      <c r="J16" s="10"/>
      <c r="K16" s="16" t="str">
        <f>IF(NOT(COUNTIFS(Intervencoes!$A$7:$A$26,A16,Intervencoes!$B$7:$B$26,"&lt;&gt;")=1),"",IF(COUNTIF($A$115:$A$174,A16)=0,"Por apurar",SUMIF($A$115:$A$174,A16,$C$115:$C$174)))</f>
        <v/>
      </c>
      <c r="L16" s="37" t="str">
        <f>IF(NOT(COUNTIFS(Intervencoes!$A$7:$A$106,A16,Intervencoes!$B$7:$B$106,"&lt;&gt;")=1),"",IF(AND(ISNUMBER(K16),ISNUMBER(INDEX(Financiamento!$H$7:$H$106,MATCH(A16,Financiamento!$A$7:$A$106,0)))),INDEX(Financiamento!$H$7:$H$106,MATCH(A16,Financiamento!$A$7:$A$106,0))-K16,"Por apurar"))</f>
        <v/>
      </c>
      <c r="M16" s="8" t="str">
        <f>IF(NOT(COUNTIFS(Intervencoes!$A$7:$A$26,A16,Intervencoes!$B$7:$B$26,"&lt;&gt;")=1),"",IF(OR(B16="",C16="",D16="",E16="",COUNT(G16:H16)&lt;&gt;2),"Faltam dados da execução",IF(OR(H16&lt;G16,AND(I16&lt;&gt;"",J16&lt;&gt;"",J16&lt;I16)),"Rever ordem das datas",IF(OR(NOT(ISNUMBER(L16)),L16&lt;&gt;0,COUNTIFS($A$115:$A$174,A16,$D$115:$D$174,"&lt;&gt;OK")&gt;0),"Rever distribuição anual","Preenchido; sujeito a análise"))))</f>
        <v/>
      </c>
    </row>
    <row r="17" spans="1:13" ht="34.950000000000003" customHeight="1">
      <c r="A17" s="8" t="s">
        <v>133</v>
      </c>
      <c r="B17" s="7"/>
      <c r="C17" s="7"/>
      <c r="D17" s="7"/>
      <c r="E17" s="7"/>
      <c r="F17" s="7"/>
      <c r="G17" s="10"/>
      <c r="H17" s="10"/>
      <c r="I17" s="10"/>
      <c r="J17" s="10"/>
      <c r="K17" s="16" t="str">
        <f>IF(NOT(COUNTIFS(Intervencoes!$A$7:$A$26,A17,Intervencoes!$B$7:$B$26,"&lt;&gt;")=1),"",IF(COUNTIF($A$115:$A$174,A17)=0,"Por apurar",SUMIF($A$115:$A$174,A17,$C$115:$C$174)))</f>
        <v/>
      </c>
      <c r="L17" s="37" t="str">
        <f>IF(NOT(COUNTIFS(Intervencoes!$A$7:$A$106,A17,Intervencoes!$B$7:$B$106,"&lt;&gt;")=1),"",IF(AND(ISNUMBER(K17),ISNUMBER(INDEX(Financiamento!$H$7:$H$106,MATCH(A17,Financiamento!$A$7:$A$106,0)))),INDEX(Financiamento!$H$7:$H$106,MATCH(A17,Financiamento!$A$7:$A$106,0))-K17,"Por apurar"))</f>
        <v/>
      </c>
      <c r="M17" s="8" t="str">
        <f>IF(NOT(COUNTIFS(Intervencoes!$A$7:$A$26,A17,Intervencoes!$B$7:$B$26,"&lt;&gt;")=1),"",IF(OR(B17="",C17="",D17="",E17="",COUNT(G17:H17)&lt;&gt;2),"Faltam dados da execução",IF(OR(H17&lt;G17,AND(I17&lt;&gt;"",J17&lt;&gt;"",J17&lt;I17)),"Rever ordem das datas",IF(OR(NOT(ISNUMBER(L17)),L17&lt;&gt;0,COUNTIFS($A$115:$A$174,A17,$D$115:$D$174,"&lt;&gt;OK")&gt;0),"Rever distribuição anual","Preenchido; sujeito a análise"))))</f>
        <v/>
      </c>
    </row>
    <row r="18" spans="1:13" ht="34.950000000000003" customHeight="1">
      <c r="A18" s="8" t="s">
        <v>134</v>
      </c>
      <c r="B18" s="7"/>
      <c r="C18" s="7"/>
      <c r="D18" s="7"/>
      <c r="E18" s="7"/>
      <c r="F18" s="7"/>
      <c r="G18" s="10"/>
      <c r="H18" s="10"/>
      <c r="I18" s="10"/>
      <c r="J18" s="10"/>
      <c r="K18" s="16" t="str">
        <f>IF(NOT(COUNTIFS(Intervencoes!$A$7:$A$26,A18,Intervencoes!$B$7:$B$26,"&lt;&gt;")=1),"",IF(COUNTIF($A$115:$A$174,A18)=0,"Por apurar",SUMIF($A$115:$A$174,A18,$C$115:$C$174)))</f>
        <v/>
      </c>
      <c r="L18" s="37" t="str">
        <f>IF(NOT(COUNTIFS(Intervencoes!$A$7:$A$106,A18,Intervencoes!$B$7:$B$106,"&lt;&gt;")=1),"",IF(AND(ISNUMBER(K18),ISNUMBER(INDEX(Financiamento!$H$7:$H$106,MATCH(A18,Financiamento!$A$7:$A$106,0)))),INDEX(Financiamento!$H$7:$H$106,MATCH(A18,Financiamento!$A$7:$A$106,0))-K18,"Por apurar"))</f>
        <v/>
      </c>
      <c r="M18" s="8" t="str">
        <f>IF(NOT(COUNTIFS(Intervencoes!$A$7:$A$26,A18,Intervencoes!$B$7:$B$26,"&lt;&gt;")=1),"",IF(OR(B18="",C18="",D18="",E18="",COUNT(G18:H18)&lt;&gt;2),"Faltam dados da execução",IF(OR(H18&lt;G18,AND(I18&lt;&gt;"",J18&lt;&gt;"",J18&lt;I18)),"Rever ordem das datas",IF(OR(NOT(ISNUMBER(L18)),L18&lt;&gt;0,COUNTIFS($A$115:$A$174,A18,$D$115:$D$174,"&lt;&gt;OK")&gt;0),"Rever distribuição anual","Preenchido; sujeito a análise"))))</f>
        <v/>
      </c>
    </row>
    <row r="19" spans="1:13" ht="34.950000000000003" customHeight="1">
      <c r="A19" s="8" t="s">
        <v>135</v>
      </c>
      <c r="B19" s="7"/>
      <c r="C19" s="7"/>
      <c r="D19" s="7"/>
      <c r="E19" s="7"/>
      <c r="F19" s="7"/>
      <c r="G19" s="10"/>
      <c r="H19" s="10"/>
      <c r="I19" s="10"/>
      <c r="J19" s="10"/>
      <c r="K19" s="16" t="str">
        <f>IF(NOT(COUNTIFS(Intervencoes!$A$7:$A$26,A19,Intervencoes!$B$7:$B$26,"&lt;&gt;")=1),"",IF(COUNTIF($A$115:$A$174,A19)=0,"Por apurar",SUMIF($A$115:$A$174,A19,$C$115:$C$174)))</f>
        <v/>
      </c>
      <c r="L19" s="37" t="str">
        <f>IF(NOT(COUNTIFS(Intervencoes!$A$7:$A$106,A19,Intervencoes!$B$7:$B$106,"&lt;&gt;")=1),"",IF(AND(ISNUMBER(K19),ISNUMBER(INDEX(Financiamento!$H$7:$H$106,MATCH(A19,Financiamento!$A$7:$A$106,0)))),INDEX(Financiamento!$H$7:$H$106,MATCH(A19,Financiamento!$A$7:$A$106,0))-K19,"Por apurar"))</f>
        <v/>
      </c>
      <c r="M19" s="8" t="str">
        <f>IF(NOT(COUNTIFS(Intervencoes!$A$7:$A$26,A19,Intervencoes!$B$7:$B$26,"&lt;&gt;")=1),"",IF(OR(B19="",C19="",D19="",E19="",COUNT(G19:H19)&lt;&gt;2),"Faltam dados da execução",IF(OR(H19&lt;G19,AND(I19&lt;&gt;"",J19&lt;&gt;"",J19&lt;I19)),"Rever ordem das datas",IF(OR(NOT(ISNUMBER(L19)),L19&lt;&gt;0,COUNTIFS($A$115:$A$174,A19,$D$115:$D$174,"&lt;&gt;OK")&gt;0),"Rever distribuição anual","Preenchido; sujeito a análise"))))</f>
        <v/>
      </c>
    </row>
    <row r="20" spans="1:13" ht="34.950000000000003" customHeight="1">
      <c r="A20" s="8" t="s">
        <v>136</v>
      </c>
      <c r="B20" s="7"/>
      <c r="C20" s="7"/>
      <c r="D20" s="7"/>
      <c r="E20" s="7"/>
      <c r="F20" s="7"/>
      <c r="G20" s="10"/>
      <c r="H20" s="10"/>
      <c r="I20" s="10"/>
      <c r="J20" s="10"/>
      <c r="K20" s="16" t="str">
        <f>IF(NOT(COUNTIFS(Intervencoes!$A$7:$A$26,A20,Intervencoes!$B$7:$B$26,"&lt;&gt;")=1),"",IF(COUNTIF($A$115:$A$174,A20)=0,"Por apurar",SUMIF($A$115:$A$174,A20,$C$115:$C$174)))</f>
        <v/>
      </c>
      <c r="L20" s="37" t="str">
        <f>IF(NOT(COUNTIFS(Intervencoes!$A$7:$A$106,A20,Intervencoes!$B$7:$B$106,"&lt;&gt;")=1),"",IF(AND(ISNUMBER(K20),ISNUMBER(INDEX(Financiamento!$H$7:$H$106,MATCH(A20,Financiamento!$A$7:$A$106,0)))),INDEX(Financiamento!$H$7:$H$106,MATCH(A20,Financiamento!$A$7:$A$106,0))-K20,"Por apurar"))</f>
        <v/>
      </c>
      <c r="M20" s="8" t="str">
        <f>IF(NOT(COUNTIFS(Intervencoes!$A$7:$A$26,A20,Intervencoes!$B$7:$B$26,"&lt;&gt;")=1),"",IF(OR(B20="",C20="",D20="",E20="",COUNT(G20:H20)&lt;&gt;2),"Faltam dados da execução",IF(OR(H20&lt;G20,AND(I20&lt;&gt;"",J20&lt;&gt;"",J20&lt;I20)),"Rever ordem das datas",IF(OR(NOT(ISNUMBER(L20)),L20&lt;&gt;0,COUNTIFS($A$115:$A$174,A20,$D$115:$D$174,"&lt;&gt;OK")&gt;0),"Rever distribuição anual","Preenchido; sujeito a análise"))))</f>
        <v/>
      </c>
    </row>
    <row r="21" spans="1:13" ht="34.950000000000003" customHeight="1">
      <c r="A21" s="8" t="s">
        <v>137</v>
      </c>
      <c r="B21" s="7"/>
      <c r="C21" s="7"/>
      <c r="D21" s="7"/>
      <c r="E21" s="7"/>
      <c r="F21" s="7"/>
      <c r="G21" s="10"/>
      <c r="H21" s="10"/>
      <c r="I21" s="10"/>
      <c r="J21" s="10"/>
      <c r="K21" s="16" t="str">
        <f>IF(NOT(COUNTIFS(Intervencoes!$A$7:$A$26,A21,Intervencoes!$B$7:$B$26,"&lt;&gt;")=1),"",IF(COUNTIF($A$115:$A$174,A21)=0,"Por apurar",SUMIF($A$115:$A$174,A21,$C$115:$C$174)))</f>
        <v/>
      </c>
      <c r="L21" s="37" t="str">
        <f>IF(NOT(COUNTIFS(Intervencoes!$A$7:$A$106,A21,Intervencoes!$B$7:$B$106,"&lt;&gt;")=1),"",IF(AND(ISNUMBER(K21),ISNUMBER(INDEX(Financiamento!$H$7:$H$106,MATCH(A21,Financiamento!$A$7:$A$106,0)))),INDEX(Financiamento!$H$7:$H$106,MATCH(A21,Financiamento!$A$7:$A$106,0))-K21,"Por apurar"))</f>
        <v/>
      </c>
      <c r="M21" s="8" t="str">
        <f>IF(NOT(COUNTIFS(Intervencoes!$A$7:$A$26,A21,Intervencoes!$B$7:$B$26,"&lt;&gt;")=1),"",IF(OR(B21="",C21="",D21="",E21="",COUNT(G21:H21)&lt;&gt;2),"Faltam dados da execução",IF(OR(H21&lt;G21,AND(I21&lt;&gt;"",J21&lt;&gt;"",J21&lt;I21)),"Rever ordem das datas",IF(OR(NOT(ISNUMBER(L21)),L21&lt;&gt;0,COUNTIFS($A$115:$A$174,A21,$D$115:$D$174,"&lt;&gt;OK")&gt;0),"Rever distribuição anual","Preenchido; sujeito a análise"))))</f>
        <v/>
      </c>
    </row>
    <row r="22" spans="1:13" ht="34.950000000000003" customHeight="1">
      <c r="A22" s="8" t="s">
        <v>138</v>
      </c>
      <c r="B22" s="7"/>
      <c r="C22" s="7"/>
      <c r="D22" s="7"/>
      <c r="E22" s="7"/>
      <c r="F22" s="7"/>
      <c r="G22" s="10"/>
      <c r="H22" s="10"/>
      <c r="I22" s="10"/>
      <c r="J22" s="10"/>
      <c r="K22" s="16" t="str">
        <f>IF(NOT(COUNTIFS(Intervencoes!$A$7:$A$26,A22,Intervencoes!$B$7:$B$26,"&lt;&gt;")=1),"",IF(COUNTIF($A$115:$A$174,A22)=0,"Por apurar",SUMIF($A$115:$A$174,A22,$C$115:$C$174)))</f>
        <v/>
      </c>
      <c r="L22" s="37" t="str">
        <f>IF(NOT(COUNTIFS(Intervencoes!$A$7:$A$106,A22,Intervencoes!$B$7:$B$106,"&lt;&gt;")=1),"",IF(AND(ISNUMBER(K22),ISNUMBER(INDEX(Financiamento!$H$7:$H$106,MATCH(A22,Financiamento!$A$7:$A$106,0)))),INDEX(Financiamento!$H$7:$H$106,MATCH(A22,Financiamento!$A$7:$A$106,0))-K22,"Por apurar"))</f>
        <v/>
      </c>
      <c r="M22" s="8" t="str">
        <f>IF(NOT(COUNTIFS(Intervencoes!$A$7:$A$26,A22,Intervencoes!$B$7:$B$26,"&lt;&gt;")=1),"",IF(OR(B22="",C22="",D22="",E22="",COUNT(G22:H22)&lt;&gt;2),"Faltam dados da execução",IF(OR(H22&lt;G22,AND(I22&lt;&gt;"",J22&lt;&gt;"",J22&lt;I22)),"Rever ordem das datas",IF(OR(NOT(ISNUMBER(L22)),L22&lt;&gt;0,COUNTIFS($A$115:$A$174,A22,$D$115:$D$174,"&lt;&gt;OK")&gt;0),"Rever distribuição anual","Preenchido; sujeito a análise"))))</f>
        <v/>
      </c>
    </row>
    <row r="23" spans="1:13" ht="34.950000000000003" customHeight="1">
      <c r="A23" s="8" t="s">
        <v>139</v>
      </c>
      <c r="B23" s="7"/>
      <c r="C23" s="7"/>
      <c r="D23" s="7"/>
      <c r="E23" s="7"/>
      <c r="F23" s="7"/>
      <c r="G23" s="10"/>
      <c r="H23" s="10"/>
      <c r="I23" s="10"/>
      <c r="J23" s="10"/>
      <c r="K23" s="16" t="str">
        <f>IF(NOT(COUNTIFS(Intervencoes!$A$7:$A$26,A23,Intervencoes!$B$7:$B$26,"&lt;&gt;")=1),"",IF(COUNTIF($A$115:$A$174,A23)=0,"Por apurar",SUMIF($A$115:$A$174,A23,$C$115:$C$174)))</f>
        <v/>
      </c>
      <c r="L23" s="37" t="str">
        <f>IF(NOT(COUNTIFS(Intervencoes!$A$7:$A$106,A23,Intervencoes!$B$7:$B$106,"&lt;&gt;")=1),"",IF(AND(ISNUMBER(K23),ISNUMBER(INDEX(Financiamento!$H$7:$H$106,MATCH(A23,Financiamento!$A$7:$A$106,0)))),INDEX(Financiamento!$H$7:$H$106,MATCH(A23,Financiamento!$A$7:$A$106,0))-K23,"Por apurar"))</f>
        <v/>
      </c>
      <c r="M23" s="8" t="str">
        <f>IF(NOT(COUNTIFS(Intervencoes!$A$7:$A$26,A23,Intervencoes!$B$7:$B$26,"&lt;&gt;")=1),"",IF(OR(B23="",C23="",D23="",E23="",COUNT(G23:H23)&lt;&gt;2),"Faltam dados da execução",IF(OR(H23&lt;G23,AND(I23&lt;&gt;"",J23&lt;&gt;"",J23&lt;I23)),"Rever ordem das datas",IF(OR(NOT(ISNUMBER(L23)),L23&lt;&gt;0,COUNTIFS($A$115:$A$174,A23,$D$115:$D$174,"&lt;&gt;OK")&gt;0),"Rever distribuição anual","Preenchido; sujeito a análise"))))</f>
        <v/>
      </c>
    </row>
    <row r="24" spans="1:13" ht="34.950000000000003" customHeight="1">
      <c r="A24" s="8" t="s">
        <v>140</v>
      </c>
      <c r="B24" s="7"/>
      <c r="C24" s="7"/>
      <c r="D24" s="7"/>
      <c r="E24" s="7"/>
      <c r="F24" s="7"/>
      <c r="G24" s="10"/>
      <c r="H24" s="10"/>
      <c r="I24" s="10"/>
      <c r="J24" s="10"/>
      <c r="K24" s="16" t="str">
        <f>IF(NOT(COUNTIFS(Intervencoes!$A$7:$A$26,A24,Intervencoes!$B$7:$B$26,"&lt;&gt;")=1),"",IF(COUNTIF($A$115:$A$174,A24)=0,"Por apurar",SUMIF($A$115:$A$174,A24,$C$115:$C$174)))</f>
        <v/>
      </c>
      <c r="L24" s="37" t="str">
        <f>IF(NOT(COUNTIFS(Intervencoes!$A$7:$A$106,A24,Intervencoes!$B$7:$B$106,"&lt;&gt;")=1),"",IF(AND(ISNUMBER(K24),ISNUMBER(INDEX(Financiamento!$H$7:$H$106,MATCH(A24,Financiamento!$A$7:$A$106,0)))),INDEX(Financiamento!$H$7:$H$106,MATCH(A24,Financiamento!$A$7:$A$106,0))-K24,"Por apurar"))</f>
        <v/>
      </c>
      <c r="M24" s="8" t="str">
        <f>IF(NOT(COUNTIFS(Intervencoes!$A$7:$A$26,A24,Intervencoes!$B$7:$B$26,"&lt;&gt;")=1),"",IF(OR(B24="",C24="",D24="",E24="",COUNT(G24:H24)&lt;&gt;2),"Faltam dados da execução",IF(OR(H24&lt;G24,AND(I24&lt;&gt;"",J24&lt;&gt;"",J24&lt;I24)),"Rever ordem das datas",IF(OR(NOT(ISNUMBER(L24)),L24&lt;&gt;0,COUNTIFS($A$115:$A$174,A24,$D$115:$D$174,"&lt;&gt;OK")&gt;0),"Rever distribuição anual","Preenchido; sujeito a análise"))))</f>
        <v/>
      </c>
    </row>
    <row r="25" spans="1:13" ht="34.950000000000003" customHeight="1">
      <c r="A25" s="8" t="s">
        <v>141</v>
      </c>
      <c r="B25" s="7"/>
      <c r="C25" s="7"/>
      <c r="D25" s="7"/>
      <c r="E25" s="7"/>
      <c r="F25" s="7"/>
      <c r="G25" s="10"/>
      <c r="H25" s="10"/>
      <c r="I25" s="10"/>
      <c r="J25" s="10"/>
      <c r="K25" s="16" t="str">
        <f>IF(NOT(COUNTIFS(Intervencoes!$A$7:$A$26,A25,Intervencoes!$B$7:$B$26,"&lt;&gt;")=1),"",IF(COUNTIF($A$115:$A$174,A25)=0,"Por apurar",SUMIF($A$115:$A$174,A25,$C$115:$C$174)))</f>
        <v/>
      </c>
      <c r="L25" s="37" t="str">
        <f>IF(NOT(COUNTIFS(Intervencoes!$A$7:$A$106,A25,Intervencoes!$B$7:$B$106,"&lt;&gt;")=1),"",IF(AND(ISNUMBER(K25),ISNUMBER(INDEX(Financiamento!$H$7:$H$106,MATCH(A25,Financiamento!$A$7:$A$106,0)))),INDEX(Financiamento!$H$7:$H$106,MATCH(A25,Financiamento!$A$7:$A$106,0))-K25,"Por apurar"))</f>
        <v/>
      </c>
      <c r="M25" s="8" t="str">
        <f>IF(NOT(COUNTIFS(Intervencoes!$A$7:$A$26,A25,Intervencoes!$B$7:$B$26,"&lt;&gt;")=1),"",IF(OR(B25="",C25="",D25="",E25="",COUNT(G25:H25)&lt;&gt;2),"Faltam dados da execução",IF(OR(H25&lt;G25,AND(I25&lt;&gt;"",J25&lt;&gt;"",J25&lt;I25)),"Rever ordem das datas",IF(OR(NOT(ISNUMBER(L25)),L25&lt;&gt;0,COUNTIFS($A$115:$A$174,A25,$D$115:$D$174,"&lt;&gt;OK")&gt;0),"Rever distribuição anual","Preenchido; sujeito a análise"))))</f>
        <v/>
      </c>
    </row>
    <row r="26" spans="1:13" ht="34.950000000000003" customHeight="1">
      <c r="A26" s="8" t="s">
        <v>142</v>
      </c>
      <c r="B26" s="7"/>
      <c r="C26" s="7"/>
      <c r="D26" s="7"/>
      <c r="E26" s="7"/>
      <c r="F26" s="7"/>
      <c r="G26" s="10"/>
      <c r="H26" s="10"/>
      <c r="I26" s="10"/>
      <c r="J26" s="10"/>
      <c r="K26" s="16" t="str">
        <f>IF(NOT(COUNTIFS(Intervencoes!$A$7:$A$26,A26,Intervencoes!$B$7:$B$26,"&lt;&gt;")=1),"",IF(COUNTIF($A$115:$A$174,A26)=0,"Por apurar",SUMIF($A$115:$A$174,A26,$C$115:$C$174)))</f>
        <v/>
      </c>
      <c r="L26" s="37" t="str">
        <f>IF(NOT(COUNTIFS(Intervencoes!$A$7:$A$106,A26,Intervencoes!$B$7:$B$106,"&lt;&gt;")=1),"",IF(AND(ISNUMBER(K26),ISNUMBER(INDEX(Financiamento!$H$7:$H$106,MATCH(A26,Financiamento!$A$7:$A$106,0)))),INDEX(Financiamento!$H$7:$H$106,MATCH(A26,Financiamento!$A$7:$A$106,0))-K26,"Por apurar"))</f>
        <v/>
      </c>
      <c r="M26" s="8" t="str">
        <f>IF(NOT(COUNTIFS(Intervencoes!$A$7:$A$26,A26,Intervencoes!$B$7:$B$26,"&lt;&gt;")=1),"",IF(OR(B26="",C26="",D26="",E26="",COUNT(G26:H26)&lt;&gt;2),"Faltam dados da execução",IF(OR(H26&lt;G26,AND(I26&lt;&gt;"",J26&lt;&gt;"",J26&lt;I26)),"Rever ordem das datas",IF(OR(NOT(ISNUMBER(L26)),L26&lt;&gt;0,COUNTIFS($A$115:$A$174,A26,$D$115:$D$174,"&lt;&gt;OK")&gt;0),"Rever distribuição anual","Preenchido; sujeito a análise"))))</f>
        <v/>
      </c>
    </row>
    <row r="27" spans="1:13" ht="34.950000000000003" customHeight="1">
      <c r="A27" s="8" t="s">
        <v>737</v>
      </c>
      <c r="B27" s="7"/>
      <c r="C27" s="7"/>
      <c r="D27" s="7"/>
      <c r="E27" s="7"/>
      <c r="F27" s="7"/>
      <c r="G27" s="10"/>
      <c r="H27" s="10"/>
      <c r="I27" s="10"/>
      <c r="J27" s="10"/>
      <c r="K27" s="16" t="str">
        <f>IF(NOT(COUNTIFS(Intervencoes!$A$7:$A$26,A27,Intervencoes!$B$7:$B$26,"&lt;&gt;")=1),"",IF(COUNTIF($A$115:$A$174,A27)=0,"Por apurar",SUMIF($A$115:$A$174,A27,$C$115:$C$174)))</f>
        <v/>
      </c>
      <c r="L27" s="37" t="str">
        <f>IF(NOT(COUNTIFS(Intervencoes!$A$7:$A$106,A27,Intervencoes!$B$7:$B$106,"&lt;&gt;")=1),"",IF(AND(ISNUMBER(K27),ISNUMBER(INDEX(Financiamento!$H$7:$H$106,MATCH(A27,Financiamento!$A$7:$A$106,0)))),INDEX(Financiamento!$H$7:$H$106,MATCH(A27,Financiamento!$A$7:$A$106,0))-K27,"Por apurar"))</f>
        <v/>
      </c>
      <c r="M27" s="8" t="str">
        <f>IF(NOT(COUNTIFS(Intervencoes!$A$7:$A$26,A27,Intervencoes!$B$7:$B$26,"&lt;&gt;")=1),"",IF(OR(B27="",C27="",D27="",E27="",COUNT(G27:H27)&lt;&gt;2),"Faltam dados da execução",IF(OR(H27&lt;G27,AND(I27&lt;&gt;"",J27&lt;&gt;"",J27&lt;I27)),"Rever ordem das datas",IF(OR(NOT(ISNUMBER(L27)),L27&lt;&gt;0,COUNTIFS($A$115:$A$174,A27,$D$115:$D$174,"&lt;&gt;OK")&gt;0),"Rever distribuição anual","Preenchido; sujeito a análise"))))</f>
        <v/>
      </c>
    </row>
    <row r="28" spans="1:13" ht="34.950000000000003" customHeight="1">
      <c r="A28" s="8" t="s">
        <v>738</v>
      </c>
      <c r="B28" s="7"/>
      <c r="C28" s="7"/>
      <c r="D28" s="7"/>
      <c r="E28" s="7"/>
      <c r="F28" s="7"/>
      <c r="G28" s="10"/>
      <c r="H28" s="10"/>
      <c r="I28" s="10"/>
      <c r="J28" s="10"/>
      <c r="K28" s="16" t="str">
        <f>IF(NOT(COUNTIFS(Intervencoes!$A$7:$A$26,A28,Intervencoes!$B$7:$B$26,"&lt;&gt;")=1),"",IF(COUNTIF($A$115:$A$174,A28)=0,"Por apurar",SUMIF($A$115:$A$174,A28,$C$115:$C$174)))</f>
        <v/>
      </c>
      <c r="L28" s="37" t="str">
        <f>IF(NOT(COUNTIFS(Intervencoes!$A$7:$A$106,A28,Intervencoes!$B$7:$B$106,"&lt;&gt;")=1),"",IF(AND(ISNUMBER(K28),ISNUMBER(INDEX(Financiamento!$H$7:$H$106,MATCH(A28,Financiamento!$A$7:$A$106,0)))),INDEX(Financiamento!$H$7:$H$106,MATCH(A28,Financiamento!$A$7:$A$106,0))-K28,"Por apurar"))</f>
        <v/>
      </c>
      <c r="M28" s="8" t="str">
        <f>IF(NOT(COUNTIFS(Intervencoes!$A$7:$A$26,A28,Intervencoes!$B$7:$B$26,"&lt;&gt;")=1),"",IF(OR(B28="",C28="",D28="",E28="",COUNT(G28:H28)&lt;&gt;2),"Faltam dados da execução",IF(OR(H28&lt;G28,AND(I28&lt;&gt;"",J28&lt;&gt;"",J28&lt;I28)),"Rever ordem das datas",IF(OR(NOT(ISNUMBER(L28)),L28&lt;&gt;0,COUNTIFS($A$115:$A$174,A28,$D$115:$D$174,"&lt;&gt;OK")&gt;0),"Rever distribuição anual","Preenchido; sujeito a análise"))))</f>
        <v/>
      </c>
    </row>
    <row r="29" spans="1:13" ht="34.950000000000003" customHeight="1">
      <c r="A29" s="8" t="s">
        <v>739</v>
      </c>
      <c r="B29" s="7"/>
      <c r="C29" s="7"/>
      <c r="D29" s="7"/>
      <c r="E29" s="7"/>
      <c r="F29" s="7"/>
      <c r="G29" s="10"/>
      <c r="H29" s="10"/>
      <c r="I29" s="10"/>
      <c r="J29" s="10"/>
      <c r="K29" s="16" t="str">
        <f>IF(NOT(COUNTIFS(Intervencoes!$A$7:$A$26,A29,Intervencoes!$B$7:$B$26,"&lt;&gt;")=1),"",IF(COUNTIF($A$115:$A$174,A29)=0,"Por apurar",SUMIF($A$115:$A$174,A29,$C$115:$C$174)))</f>
        <v/>
      </c>
      <c r="L29" s="37" t="str">
        <f>IF(NOT(COUNTIFS(Intervencoes!$A$7:$A$106,A29,Intervencoes!$B$7:$B$106,"&lt;&gt;")=1),"",IF(AND(ISNUMBER(K29),ISNUMBER(INDEX(Financiamento!$H$7:$H$106,MATCH(A29,Financiamento!$A$7:$A$106,0)))),INDEX(Financiamento!$H$7:$H$106,MATCH(A29,Financiamento!$A$7:$A$106,0))-K29,"Por apurar"))</f>
        <v/>
      </c>
      <c r="M29" s="8" t="str">
        <f>IF(NOT(COUNTIFS(Intervencoes!$A$7:$A$26,A29,Intervencoes!$B$7:$B$26,"&lt;&gt;")=1),"",IF(OR(B29="",C29="",D29="",E29="",COUNT(G29:H29)&lt;&gt;2),"Faltam dados da execução",IF(OR(H29&lt;G29,AND(I29&lt;&gt;"",J29&lt;&gt;"",J29&lt;I29)),"Rever ordem das datas",IF(OR(NOT(ISNUMBER(L29)),L29&lt;&gt;0,COUNTIFS($A$115:$A$174,A29,$D$115:$D$174,"&lt;&gt;OK")&gt;0),"Rever distribuição anual","Preenchido; sujeito a análise"))))</f>
        <v/>
      </c>
    </row>
    <row r="30" spans="1:13" ht="34.950000000000003" customHeight="1">
      <c r="A30" s="8" t="s">
        <v>740</v>
      </c>
      <c r="B30" s="7"/>
      <c r="C30" s="7"/>
      <c r="D30" s="7"/>
      <c r="E30" s="7"/>
      <c r="F30" s="7"/>
      <c r="G30" s="10"/>
      <c r="H30" s="10"/>
      <c r="I30" s="10"/>
      <c r="J30" s="10"/>
      <c r="K30" s="16" t="str">
        <f>IF(NOT(COUNTIFS(Intervencoes!$A$7:$A$26,A30,Intervencoes!$B$7:$B$26,"&lt;&gt;")=1),"",IF(COUNTIF($A$115:$A$174,A30)=0,"Por apurar",SUMIF($A$115:$A$174,A30,$C$115:$C$174)))</f>
        <v/>
      </c>
      <c r="L30" s="37" t="str">
        <f>IF(NOT(COUNTIFS(Intervencoes!$A$7:$A$106,A30,Intervencoes!$B$7:$B$106,"&lt;&gt;")=1),"",IF(AND(ISNUMBER(K30),ISNUMBER(INDEX(Financiamento!$H$7:$H$106,MATCH(A30,Financiamento!$A$7:$A$106,0)))),INDEX(Financiamento!$H$7:$H$106,MATCH(A30,Financiamento!$A$7:$A$106,0))-K30,"Por apurar"))</f>
        <v/>
      </c>
      <c r="M30" s="8" t="str">
        <f>IF(NOT(COUNTIFS(Intervencoes!$A$7:$A$26,A30,Intervencoes!$B$7:$B$26,"&lt;&gt;")=1),"",IF(OR(B30="",C30="",D30="",E30="",COUNT(G30:H30)&lt;&gt;2),"Faltam dados da execução",IF(OR(H30&lt;G30,AND(I30&lt;&gt;"",J30&lt;&gt;"",J30&lt;I30)),"Rever ordem das datas",IF(OR(NOT(ISNUMBER(L30)),L30&lt;&gt;0,COUNTIFS($A$115:$A$174,A30,$D$115:$D$174,"&lt;&gt;OK")&gt;0),"Rever distribuição anual","Preenchido; sujeito a análise"))))</f>
        <v/>
      </c>
    </row>
    <row r="31" spans="1:13" ht="34.950000000000003" customHeight="1">
      <c r="A31" s="8" t="s">
        <v>741</v>
      </c>
      <c r="B31" s="7"/>
      <c r="C31" s="7"/>
      <c r="D31" s="7"/>
      <c r="E31" s="7"/>
      <c r="F31" s="7"/>
      <c r="G31" s="10"/>
      <c r="H31" s="10"/>
      <c r="I31" s="10"/>
      <c r="J31" s="10"/>
      <c r="K31" s="16" t="str">
        <f>IF(NOT(COUNTIFS(Intervencoes!$A$7:$A$26,A31,Intervencoes!$B$7:$B$26,"&lt;&gt;")=1),"",IF(COUNTIF($A$115:$A$174,A31)=0,"Por apurar",SUMIF($A$115:$A$174,A31,$C$115:$C$174)))</f>
        <v/>
      </c>
      <c r="L31" s="37" t="str">
        <f>IF(NOT(COUNTIFS(Intervencoes!$A$7:$A$106,A31,Intervencoes!$B$7:$B$106,"&lt;&gt;")=1),"",IF(AND(ISNUMBER(K31),ISNUMBER(INDEX(Financiamento!$H$7:$H$106,MATCH(A31,Financiamento!$A$7:$A$106,0)))),INDEX(Financiamento!$H$7:$H$106,MATCH(A31,Financiamento!$A$7:$A$106,0))-K31,"Por apurar"))</f>
        <v/>
      </c>
      <c r="M31" s="8" t="str">
        <f>IF(NOT(COUNTIFS(Intervencoes!$A$7:$A$26,A31,Intervencoes!$B$7:$B$26,"&lt;&gt;")=1),"",IF(OR(B31="",C31="",D31="",E31="",COUNT(G31:H31)&lt;&gt;2),"Faltam dados da execução",IF(OR(H31&lt;G31,AND(I31&lt;&gt;"",J31&lt;&gt;"",J31&lt;I31)),"Rever ordem das datas",IF(OR(NOT(ISNUMBER(L31)),L31&lt;&gt;0,COUNTIFS($A$115:$A$174,A31,$D$115:$D$174,"&lt;&gt;OK")&gt;0),"Rever distribuição anual","Preenchido; sujeito a análise"))))</f>
        <v/>
      </c>
    </row>
    <row r="32" spans="1:13" ht="34.950000000000003" customHeight="1">
      <c r="A32" s="8" t="s">
        <v>742</v>
      </c>
      <c r="B32" s="7"/>
      <c r="C32" s="7"/>
      <c r="D32" s="7"/>
      <c r="E32" s="7"/>
      <c r="F32" s="7"/>
      <c r="G32" s="10"/>
      <c r="H32" s="10"/>
      <c r="I32" s="10"/>
      <c r="J32" s="10"/>
      <c r="K32" s="16" t="str">
        <f>IF(NOT(COUNTIFS(Intervencoes!$A$7:$A$26,A32,Intervencoes!$B$7:$B$26,"&lt;&gt;")=1),"",IF(COUNTIF($A$115:$A$174,A32)=0,"Por apurar",SUMIF($A$115:$A$174,A32,$C$115:$C$174)))</f>
        <v/>
      </c>
      <c r="L32" s="37" t="str">
        <f>IF(NOT(COUNTIFS(Intervencoes!$A$7:$A$106,A32,Intervencoes!$B$7:$B$106,"&lt;&gt;")=1),"",IF(AND(ISNUMBER(K32),ISNUMBER(INDEX(Financiamento!$H$7:$H$106,MATCH(A32,Financiamento!$A$7:$A$106,0)))),INDEX(Financiamento!$H$7:$H$106,MATCH(A32,Financiamento!$A$7:$A$106,0))-K32,"Por apurar"))</f>
        <v/>
      </c>
      <c r="M32" s="8" t="str">
        <f>IF(NOT(COUNTIFS(Intervencoes!$A$7:$A$26,A32,Intervencoes!$B$7:$B$26,"&lt;&gt;")=1),"",IF(OR(B32="",C32="",D32="",E32="",COUNT(G32:H32)&lt;&gt;2),"Faltam dados da execução",IF(OR(H32&lt;G32,AND(I32&lt;&gt;"",J32&lt;&gt;"",J32&lt;I32)),"Rever ordem das datas",IF(OR(NOT(ISNUMBER(L32)),L32&lt;&gt;0,COUNTIFS($A$115:$A$174,A32,$D$115:$D$174,"&lt;&gt;OK")&gt;0),"Rever distribuição anual","Preenchido; sujeito a análise"))))</f>
        <v/>
      </c>
    </row>
    <row r="33" spans="1:13" ht="34.950000000000003" customHeight="1">
      <c r="A33" s="8" t="s">
        <v>758</v>
      </c>
      <c r="B33" s="7"/>
      <c r="C33" s="7"/>
      <c r="D33" s="7"/>
      <c r="E33" s="7"/>
      <c r="F33" s="7"/>
      <c r="G33" s="10"/>
      <c r="H33" s="10"/>
      <c r="I33" s="10"/>
      <c r="J33" s="10"/>
      <c r="K33" s="16" t="str">
        <f>IF(NOT(COUNTIFS(Intervencoes!$A$7:$A$26,A33,Intervencoes!$B$7:$B$26,"&lt;&gt;")=1),"",IF(COUNTIF($A$115:$A$174,A33)=0,"Por apurar",SUMIF($A$115:$A$174,A33,$C$115:$C$174)))</f>
        <v/>
      </c>
      <c r="L33" s="37" t="str">
        <f>IF(NOT(COUNTIFS(Intervencoes!$A$7:$A$106,A33,Intervencoes!$B$7:$B$106,"&lt;&gt;")=1),"",IF(AND(ISNUMBER(K33),ISNUMBER(INDEX(Financiamento!$H$7:$H$106,MATCH(A33,Financiamento!$A$7:$A$106,0)))),INDEX(Financiamento!$H$7:$H$106,MATCH(A33,Financiamento!$A$7:$A$106,0))-K33,"Por apurar"))</f>
        <v/>
      </c>
      <c r="M33" s="8" t="str">
        <f>IF(NOT(COUNTIFS(Intervencoes!$A$7:$A$26,A33,Intervencoes!$B$7:$B$26,"&lt;&gt;")=1),"",IF(OR(B33="",C33="",D33="",E33="",COUNT(G33:H33)&lt;&gt;2),"Faltam dados da execução",IF(OR(H33&lt;G33,AND(I33&lt;&gt;"",J33&lt;&gt;"",J33&lt;I33)),"Rever ordem das datas",IF(OR(NOT(ISNUMBER(L33)),L33&lt;&gt;0,COUNTIFS($A$115:$A$174,A33,$D$115:$D$174,"&lt;&gt;OK")&gt;0),"Rever distribuição anual","Preenchido; sujeito a análise"))))</f>
        <v/>
      </c>
    </row>
    <row r="34" spans="1:13" ht="34.950000000000003" customHeight="1">
      <c r="A34" s="8" t="s">
        <v>759</v>
      </c>
      <c r="B34" s="7"/>
      <c r="C34" s="7"/>
      <c r="D34" s="7"/>
      <c r="E34" s="7"/>
      <c r="F34" s="7"/>
      <c r="G34" s="10"/>
      <c r="H34" s="10"/>
      <c r="I34" s="10"/>
      <c r="J34" s="10"/>
      <c r="K34" s="16" t="str">
        <f>IF(NOT(COUNTIFS(Intervencoes!$A$7:$A$26,A34,Intervencoes!$B$7:$B$26,"&lt;&gt;")=1),"",IF(COUNTIF($A$115:$A$174,A34)=0,"Por apurar",SUMIF($A$115:$A$174,A34,$C$115:$C$174)))</f>
        <v/>
      </c>
      <c r="L34" s="37" t="str">
        <f>IF(NOT(COUNTIFS(Intervencoes!$A$7:$A$106,A34,Intervencoes!$B$7:$B$106,"&lt;&gt;")=1),"",IF(AND(ISNUMBER(K34),ISNUMBER(INDEX(Financiamento!$H$7:$H$106,MATCH(A34,Financiamento!$A$7:$A$106,0)))),INDEX(Financiamento!$H$7:$H$106,MATCH(A34,Financiamento!$A$7:$A$106,0))-K34,"Por apurar"))</f>
        <v/>
      </c>
      <c r="M34" s="8" t="str">
        <f>IF(NOT(COUNTIFS(Intervencoes!$A$7:$A$26,A34,Intervencoes!$B$7:$B$26,"&lt;&gt;")=1),"",IF(OR(B34="",C34="",D34="",E34="",COUNT(G34:H34)&lt;&gt;2),"Faltam dados da execução",IF(OR(H34&lt;G34,AND(I34&lt;&gt;"",J34&lt;&gt;"",J34&lt;I34)),"Rever ordem das datas",IF(OR(NOT(ISNUMBER(L34)),L34&lt;&gt;0,COUNTIFS($A$115:$A$174,A34,$D$115:$D$174,"&lt;&gt;OK")&gt;0),"Rever distribuição anual","Preenchido; sujeito a análise"))))</f>
        <v/>
      </c>
    </row>
    <row r="35" spans="1:13" ht="34.950000000000003" customHeight="1">
      <c r="A35" s="8" t="s">
        <v>760</v>
      </c>
      <c r="B35" s="7"/>
      <c r="C35" s="7"/>
      <c r="D35" s="7"/>
      <c r="E35" s="7"/>
      <c r="F35" s="7"/>
      <c r="G35" s="10"/>
      <c r="H35" s="10"/>
      <c r="I35" s="10"/>
      <c r="J35" s="10"/>
      <c r="K35" s="16" t="str">
        <f>IF(NOT(COUNTIFS(Intervencoes!$A$7:$A$26,A35,Intervencoes!$B$7:$B$26,"&lt;&gt;")=1),"",IF(COUNTIF($A$115:$A$174,A35)=0,"Por apurar",SUMIF($A$115:$A$174,A35,$C$115:$C$174)))</f>
        <v/>
      </c>
      <c r="L35" s="37" t="str">
        <f>IF(NOT(COUNTIFS(Intervencoes!$A$7:$A$106,A35,Intervencoes!$B$7:$B$106,"&lt;&gt;")=1),"",IF(AND(ISNUMBER(K35),ISNUMBER(INDEX(Financiamento!$H$7:$H$106,MATCH(A35,Financiamento!$A$7:$A$106,0)))),INDEX(Financiamento!$H$7:$H$106,MATCH(A35,Financiamento!$A$7:$A$106,0))-K35,"Por apurar"))</f>
        <v/>
      </c>
      <c r="M35" s="8" t="str">
        <f>IF(NOT(COUNTIFS(Intervencoes!$A$7:$A$26,A35,Intervencoes!$B$7:$B$26,"&lt;&gt;")=1),"",IF(OR(B35="",C35="",D35="",E35="",COUNT(G35:H35)&lt;&gt;2),"Faltam dados da execução",IF(OR(H35&lt;G35,AND(I35&lt;&gt;"",J35&lt;&gt;"",J35&lt;I35)),"Rever ordem das datas",IF(OR(NOT(ISNUMBER(L35)),L35&lt;&gt;0,COUNTIFS($A$115:$A$174,A35,$D$115:$D$174,"&lt;&gt;OK")&gt;0),"Rever distribuição anual","Preenchido; sujeito a análise"))))</f>
        <v/>
      </c>
    </row>
    <row r="36" spans="1:13" ht="34.950000000000003" customHeight="1">
      <c r="A36" s="8" t="s">
        <v>761</v>
      </c>
      <c r="B36" s="7"/>
      <c r="C36" s="7"/>
      <c r="D36" s="7"/>
      <c r="E36" s="7"/>
      <c r="F36" s="7"/>
      <c r="G36" s="10"/>
      <c r="H36" s="10"/>
      <c r="I36" s="10"/>
      <c r="J36" s="10"/>
      <c r="K36" s="16" t="str">
        <f>IF(NOT(COUNTIFS(Intervencoes!$A$7:$A$26,A36,Intervencoes!$B$7:$B$26,"&lt;&gt;")=1),"",IF(COUNTIF($A$115:$A$174,A36)=0,"Por apurar",SUMIF($A$115:$A$174,A36,$C$115:$C$174)))</f>
        <v/>
      </c>
      <c r="L36" s="37" t="str">
        <f>IF(NOT(COUNTIFS(Intervencoes!$A$7:$A$106,A36,Intervencoes!$B$7:$B$106,"&lt;&gt;")=1),"",IF(AND(ISNUMBER(K36),ISNUMBER(INDEX(Financiamento!$H$7:$H$106,MATCH(A36,Financiamento!$A$7:$A$106,0)))),INDEX(Financiamento!$H$7:$H$106,MATCH(A36,Financiamento!$A$7:$A$106,0))-K36,"Por apurar"))</f>
        <v/>
      </c>
      <c r="M36" s="8" t="str">
        <f>IF(NOT(COUNTIFS(Intervencoes!$A$7:$A$26,A36,Intervencoes!$B$7:$B$26,"&lt;&gt;")=1),"",IF(OR(B36="",C36="",D36="",E36="",COUNT(G36:H36)&lt;&gt;2),"Faltam dados da execução",IF(OR(H36&lt;G36,AND(I36&lt;&gt;"",J36&lt;&gt;"",J36&lt;I36)),"Rever ordem das datas",IF(OR(NOT(ISNUMBER(L36)),L36&lt;&gt;0,COUNTIFS($A$115:$A$174,A36,$D$115:$D$174,"&lt;&gt;OK")&gt;0),"Rever distribuição anual","Preenchido; sujeito a análise"))))</f>
        <v/>
      </c>
    </row>
    <row r="37" spans="1:13" ht="34.950000000000003" customHeight="1">
      <c r="A37" s="8" t="s">
        <v>762</v>
      </c>
      <c r="B37" s="7"/>
      <c r="C37" s="7"/>
      <c r="D37" s="7"/>
      <c r="E37" s="7"/>
      <c r="F37" s="7"/>
      <c r="G37" s="10"/>
      <c r="H37" s="10"/>
      <c r="I37" s="10"/>
      <c r="J37" s="10"/>
      <c r="K37" s="16" t="str">
        <f>IF(NOT(COUNTIFS(Intervencoes!$A$7:$A$26,A37,Intervencoes!$B$7:$B$26,"&lt;&gt;")=1),"",IF(COUNTIF($A$115:$A$174,A37)=0,"Por apurar",SUMIF($A$115:$A$174,A37,$C$115:$C$174)))</f>
        <v/>
      </c>
      <c r="L37" s="37" t="str">
        <f>IF(NOT(COUNTIFS(Intervencoes!$A$7:$A$106,A37,Intervencoes!$B$7:$B$106,"&lt;&gt;")=1),"",IF(AND(ISNUMBER(K37),ISNUMBER(INDEX(Financiamento!$H$7:$H$106,MATCH(A37,Financiamento!$A$7:$A$106,0)))),INDEX(Financiamento!$H$7:$H$106,MATCH(A37,Financiamento!$A$7:$A$106,0))-K37,"Por apurar"))</f>
        <v/>
      </c>
      <c r="M37" s="8" t="str">
        <f>IF(NOT(COUNTIFS(Intervencoes!$A$7:$A$26,A37,Intervencoes!$B$7:$B$26,"&lt;&gt;")=1),"",IF(OR(B37="",C37="",D37="",E37="",COUNT(G37:H37)&lt;&gt;2),"Faltam dados da execução",IF(OR(H37&lt;G37,AND(I37&lt;&gt;"",J37&lt;&gt;"",J37&lt;I37)),"Rever ordem das datas",IF(OR(NOT(ISNUMBER(L37)),L37&lt;&gt;0,COUNTIFS($A$115:$A$174,A37,$D$115:$D$174,"&lt;&gt;OK")&gt;0),"Rever distribuição anual","Preenchido; sujeito a análise"))))</f>
        <v/>
      </c>
    </row>
    <row r="38" spans="1:13" ht="34.950000000000003" customHeight="1">
      <c r="A38" s="8" t="s">
        <v>763</v>
      </c>
      <c r="B38" s="7"/>
      <c r="C38" s="7"/>
      <c r="D38" s="7"/>
      <c r="E38" s="7"/>
      <c r="F38" s="7"/>
      <c r="G38" s="10"/>
      <c r="H38" s="10"/>
      <c r="I38" s="10"/>
      <c r="J38" s="10"/>
      <c r="K38" s="16" t="str">
        <f>IF(NOT(COUNTIFS(Intervencoes!$A$7:$A$26,A38,Intervencoes!$B$7:$B$26,"&lt;&gt;")=1),"",IF(COUNTIF($A$115:$A$174,A38)=0,"Por apurar",SUMIF($A$115:$A$174,A38,$C$115:$C$174)))</f>
        <v/>
      </c>
      <c r="L38" s="37" t="str">
        <f>IF(NOT(COUNTIFS(Intervencoes!$A$7:$A$106,A38,Intervencoes!$B$7:$B$106,"&lt;&gt;")=1),"",IF(AND(ISNUMBER(K38),ISNUMBER(INDEX(Financiamento!$H$7:$H$106,MATCH(A38,Financiamento!$A$7:$A$106,0)))),INDEX(Financiamento!$H$7:$H$106,MATCH(A38,Financiamento!$A$7:$A$106,0))-K38,"Por apurar"))</f>
        <v/>
      </c>
      <c r="M38" s="8" t="str">
        <f>IF(NOT(COUNTIFS(Intervencoes!$A$7:$A$26,A38,Intervencoes!$B$7:$B$26,"&lt;&gt;")=1),"",IF(OR(B38="",C38="",D38="",E38="",COUNT(G38:H38)&lt;&gt;2),"Faltam dados da execução",IF(OR(H38&lt;G38,AND(I38&lt;&gt;"",J38&lt;&gt;"",J38&lt;I38)),"Rever ordem das datas",IF(OR(NOT(ISNUMBER(L38)),L38&lt;&gt;0,COUNTIFS($A$115:$A$174,A38,$D$115:$D$174,"&lt;&gt;OK")&gt;0),"Rever distribuição anual","Preenchido; sujeito a análise"))))</f>
        <v/>
      </c>
    </row>
    <row r="39" spans="1:13" ht="34.950000000000003" customHeight="1">
      <c r="A39" s="8" t="s">
        <v>764</v>
      </c>
      <c r="B39" s="7"/>
      <c r="C39" s="7"/>
      <c r="D39" s="7"/>
      <c r="E39" s="7"/>
      <c r="F39" s="7"/>
      <c r="G39" s="10"/>
      <c r="H39" s="10"/>
      <c r="I39" s="10"/>
      <c r="J39" s="10"/>
      <c r="K39" s="16" t="str">
        <f>IF(NOT(COUNTIFS(Intervencoes!$A$7:$A$26,A39,Intervencoes!$B$7:$B$26,"&lt;&gt;")=1),"",IF(COUNTIF($A$115:$A$174,A39)=0,"Por apurar",SUMIF($A$115:$A$174,A39,$C$115:$C$174)))</f>
        <v/>
      </c>
      <c r="L39" s="37" t="str">
        <f>IF(NOT(COUNTIFS(Intervencoes!$A$7:$A$106,A39,Intervencoes!$B$7:$B$106,"&lt;&gt;")=1),"",IF(AND(ISNUMBER(K39),ISNUMBER(INDEX(Financiamento!$H$7:$H$106,MATCH(A39,Financiamento!$A$7:$A$106,0)))),INDEX(Financiamento!$H$7:$H$106,MATCH(A39,Financiamento!$A$7:$A$106,0))-K39,"Por apurar"))</f>
        <v/>
      </c>
      <c r="M39" s="8" t="str">
        <f>IF(NOT(COUNTIFS(Intervencoes!$A$7:$A$26,A39,Intervencoes!$B$7:$B$26,"&lt;&gt;")=1),"",IF(OR(B39="",C39="",D39="",E39="",COUNT(G39:H39)&lt;&gt;2),"Faltam dados da execução",IF(OR(H39&lt;G39,AND(I39&lt;&gt;"",J39&lt;&gt;"",J39&lt;I39)),"Rever ordem das datas",IF(OR(NOT(ISNUMBER(L39)),L39&lt;&gt;0,COUNTIFS($A$115:$A$174,A39,$D$115:$D$174,"&lt;&gt;OK")&gt;0),"Rever distribuição anual","Preenchido; sujeito a análise"))))</f>
        <v/>
      </c>
    </row>
    <row r="40" spans="1:13" ht="34.950000000000003" customHeight="1">
      <c r="A40" s="8" t="s">
        <v>765</v>
      </c>
      <c r="B40" s="7"/>
      <c r="C40" s="7"/>
      <c r="D40" s="7"/>
      <c r="E40" s="7"/>
      <c r="F40" s="7"/>
      <c r="G40" s="10"/>
      <c r="H40" s="10"/>
      <c r="I40" s="10"/>
      <c r="J40" s="10"/>
      <c r="K40" s="16" t="str">
        <f>IF(NOT(COUNTIFS(Intervencoes!$A$7:$A$26,A40,Intervencoes!$B$7:$B$26,"&lt;&gt;")=1),"",IF(COUNTIF($A$115:$A$174,A40)=0,"Por apurar",SUMIF($A$115:$A$174,A40,$C$115:$C$174)))</f>
        <v/>
      </c>
      <c r="L40" s="37" t="str">
        <f>IF(NOT(COUNTIFS(Intervencoes!$A$7:$A$106,A40,Intervencoes!$B$7:$B$106,"&lt;&gt;")=1),"",IF(AND(ISNUMBER(K40),ISNUMBER(INDEX(Financiamento!$H$7:$H$106,MATCH(A40,Financiamento!$A$7:$A$106,0)))),INDEX(Financiamento!$H$7:$H$106,MATCH(A40,Financiamento!$A$7:$A$106,0))-K40,"Por apurar"))</f>
        <v/>
      </c>
      <c r="M40" s="8" t="str">
        <f>IF(NOT(COUNTIFS(Intervencoes!$A$7:$A$26,A40,Intervencoes!$B$7:$B$26,"&lt;&gt;")=1),"",IF(OR(B40="",C40="",D40="",E40="",COUNT(G40:H40)&lt;&gt;2),"Faltam dados da execução",IF(OR(H40&lt;G40,AND(I40&lt;&gt;"",J40&lt;&gt;"",J40&lt;I40)),"Rever ordem das datas",IF(OR(NOT(ISNUMBER(L40)),L40&lt;&gt;0,COUNTIFS($A$115:$A$174,A40,$D$115:$D$174,"&lt;&gt;OK")&gt;0),"Rever distribuição anual","Preenchido; sujeito a análise"))))</f>
        <v/>
      </c>
    </row>
    <row r="41" spans="1:13" ht="34.950000000000003" customHeight="1">
      <c r="A41" s="8" t="s">
        <v>766</v>
      </c>
      <c r="B41" s="7"/>
      <c r="C41" s="7"/>
      <c r="D41" s="7"/>
      <c r="E41" s="7"/>
      <c r="F41" s="7"/>
      <c r="G41" s="10"/>
      <c r="H41" s="10"/>
      <c r="I41" s="10"/>
      <c r="J41" s="10"/>
      <c r="K41" s="16" t="str">
        <f>IF(NOT(COUNTIFS(Intervencoes!$A$7:$A$26,A41,Intervencoes!$B$7:$B$26,"&lt;&gt;")=1),"",IF(COUNTIF($A$115:$A$174,A41)=0,"Por apurar",SUMIF($A$115:$A$174,A41,$C$115:$C$174)))</f>
        <v/>
      </c>
      <c r="L41" s="37" t="str">
        <f>IF(NOT(COUNTIFS(Intervencoes!$A$7:$A$106,A41,Intervencoes!$B$7:$B$106,"&lt;&gt;")=1),"",IF(AND(ISNUMBER(K41),ISNUMBER(INDEX(Financiamento!$H$7:$H$106,MATCH(A41,Financiamento!$A$7:$A$106,0)))),INDEX(Financiamento!$H$7:$H$106,MATCH(A41,Financiamento!$A$7:$A$106,0))-K41,"Por apurar"))</f>
        <v/>
      </c>
      <c r="M41" s="8" t="str">
        <f>IF(NOT(COUNTIFS(Intervencoes!$A$7:$A$26,A41,Intervencoes!$B$7:$B$26,"&lt;&gt;")=1),"",IF(OR(B41="",C41="",D41="",E41="",COUNT(G41:H41)&lt;&gt;2),"Faltam dados da execução",IF(OR(H41&lt;G41,AND(I41&lt;&gt;"",J41&lt;&gt;"",J41&lt;I41)),"Rever ordem das datas",IF(OR(NOT(ISNUMBER(L41)),L41&lt;&gt;0,COUNTIFS($A$115:$A$174,A41,$D$115:$D$174,"&lt;&gt;OK")&gt;0),"Rever distribuição anual","Preenchido; sujeito a análise"))))</f>
        <v/>
      </c>
    </row>
    <row r="42" spans="1:13" ht="34.950000000000003" customHeight="1">
      <c r="A42" s="8" t="s">
        <v>767</v>
      </c>
      <c r="B42" s="7"/>
      <c r="C42" s="7"/>
      <c r="D42" s="7"/>
      <c r="E42" s="7"/>
      <c r="F42" s="7"/>
      <c r="G42" s="10"/>
      <c r="H42" s="10"/>
      <c r="I42" s="10"/>
      <c r="J42" s="10"/>
      <c r="K42" s="16" t="str">
        <f>IF(NOT(COUNTIFS(Intervencoes!$A$7:$A$26,A42,Intervencoes!$B$7:$B$26,"&lt;&gt;")=1),"",IF(COUNTIF($A$115:$A$174,A42)=0,"Por apurar",SUMIF($A$115:$A$174,A42,$C$115:$C$174)))</f>
        <v/>
      </c>
      <c r="L42" s="37" t="str">
        <f>IF(NOT(COUNTIFS(Intervencoes!$A$7:$A$106,A42,Intervencoes!$B$7:$B$106,"&lt;&gt;")=1),"",IF(AND(ISNUMBER(K42),ISNUMBER(INDEX(Financiamento!$H$7:$H$106,MATCH(A42,Financiamento!$A$7:$A$106,0)))),INDEX(Financiamento!$H$7:$H$106,MATCH(A42,Financiamento!$A$7:$A$106,0))-K42,"Por apurar"))</f>
        <v/>
      </c>
      <c r="M42" s="8" t="str">
        <f>IF(NOT(COUNTIFS(Intervencoes!$A$7:$A$26,A42,Intervencoes!$B$7:$B$26,"&lt;&gt;")=1),"",IF(OR(B42="",C42="",D42="",E42="",COUNT(G42:H42)&lt;&gt;2),"Faltam dados da execução",IF(OR(H42&lt;G42,AND(I42&lt;&gt;"",J42&lt;&gt;"",J42&lt;I42)),"Rever ordem das datas",IF(OR(NOT(ISNUMBER(L42)),L42&lt;&gt;0,COUNTIFS($A$115:$A$174,A42,$D$115:$D$174,"&lt;&gt;OK")&gt;0),"Rever distribuição anual","Preenchido; sujeito a análise"))))</f>
        <v/>
      </c>
    </row>
    <row r="43" spans="1:13" ht="34.950000000000003" customHeight="1">
      <c r="A43" s="8" t="s">
        <v>768</v>
      </c>
      <c r="B43" s="7"/>
      <c r="C43" s="7"/>
      <c r="D43" s="7"/>
      <c r="E43" s="7"/>
      <c r="F43" s="7"/>
      <c r="G43" s="10"/>
      <c r="H43" s="10"/>
      <c r="I43" s="10"/>
      <c r="J43" s="10"/>
      <c r="K43" s="16" t="str">
        <f>IF(NOT(COUNTIFS(Intervencoes!$A$7:$A$26,A43,Intervencoes!$B$7:$B$26,"&lt;&gt;")=1),"",IF(COUNTIF($A$115:$A$174,A43)=0,"Por apurar",SUMIF($A$115:$A$174,A43,$C$115:$C$174)))</f>
        <v/>
      </c>
      <c r="L43" s="37" t="str">
        <f>IF(NOT(COUNTIFS(Intervencoes!$A$7:$A$106,A43,Intervencoes!$B$7:$B$106,"&lt;&gt;")=1),"",IF(AND(ISNUMBER(K43),ISNUMBER(INDEX(Financiamento!$H$7:$H$106,MATCH(A43,Financiamento!$A$7:$A$106,0)))),INDEX(Financiamento!$H$7:$H$106,MATCH(A43,Financiamento!$A$7:$A$106,0))-K43,"Por apurar"))</f>
        <v/>
      </c>
      <c r="M43" s="8" t="str">
        <f>IF(NOT(COUNTIFS(Intervencoes!$A$7:$A$26,A43,Intervencoes!$B$7:$B$26,"&lt;&gt;")=1),"",IF(OR(B43="",C43="",D43="",E43="",COUNT(G43:H43)&lt;&gt;2),"Faltam dados da execução",IF(OR(H43&lt;G43,AND(I43&lt;&gt;"",J43&lt;&gt;"",J43&lt;I43)),"Rever ordem das datas",IF(OR(NOT(ISNUMBER(L43)),L43&lt;&gt;0,COUNTIFS($A$115:$A$174,A43,$D$115:$D$174,"&lt;&gt;OK")&gt;0),"Rever distribuição anual","Preenchido; sujeito a análise"))))</f>
        <v/>
      </c>
    </row>
    <row r="44" spans="1:13" ht="34.950000000000003" customHeight="1">
      <c r="A44" s="8" t="s">
        <v>769</v>
      </c>
      <c r="B44" s="7"/>
      <c r="C44" s="7"/>
      <c r="D44" s="7"/>
      <c r="E44" s="7"/>
      <c r="F44" s="7"/>
      <c r="G44" s="10"/>
      <c r="H44" s="10"/>
      <c r="I44" s="10"/>
      <c r="J44" s="10"/>
      <c r="K44" s="16" t="str">
        <f>IF(NOT(COUNTIFS(Intervencoes!$A$7:$A$26,A44,Intervencoes!$B$7:$B$26,"&lt;&gt;")=1),"",IF(COUNTIF($A$115:$A$174,A44)=0,"Por apurar",SUMIF($A$115:$A$174,A44,$C$115:$C$174)))</f>
        <v/>
      </c>
      <c r="L44" s="37" t="str">
        <f>IF(NOT(COUNTIFS(Intervencoes!$A$7:$A$106,A44,Intervencoes!$B$7:$B$106,"&lt;&gt;")=1),"",IF(AND(ISNUMBER(K44),ISNUMBER(INDEX(Financiamento!$H$7:$H$106,MATCH(A44,Financiamento!$A$7:$A$106,0)))),INDEX(Financiamento!$H$7:$H$106,MATCH(A44,Financiamento!$A$7:$A$106,0))-K44,"Por apurar"))</f>
        <v/>
      </c>
      <c r="M44" s="8" t="str">
        <f>IF(NOT(COUNTIFS(Intervencoes!$A$7:$A$26,A44,Intervencoes!$B$7:$B$26,"&lt;&gt;")=1),"",IF(OR(B44="",C44="",D44="",E44="",COUNT(G44:H44)&lt;&gt;2),"Faltam dados da execução",IF(OR(H44&lt;G44,AND(I44&lt;&gt;"",J44&lt;&gt;"",J44&lt;I44)),"Rever ordem das datas",IF(OR(NOT(ISNUMBER(L44)),L44&lt;&gt;0,COUNTIFS($A$115:$A$174,A44,$D$115:$D$174,"&lt;&gt;OK")&gt;0),"Rever distribuição anual","Preenchido; sujeito a análise"))))</f>
        <v/>
      </c>
    </row>
    <row r="45" spans="1:13" ht="34.950000000000003" customHeight="1">
      <c r="A45" s="8" t="s">
        <v>770</v>
      </c>
      <c r="B45" s="7"/>
      <c r="C45" s="7"/>
      <c r="D45" s="7"/>
      <c r="E45" s="7"/>
      <c r="F45" s="7"/>
      <c r="G45" s="10"/>
      <c r="H45" s="10"/>
      <c r="I45" s="10"/>
      <c r="J45" s="10"/>
      <c r="K45" s="16" t="str">
        <f>IF(NOT(COUNTIFS(Intervencoes!$A$7:$A$26,A45,Intervencoes!$B$7:$B$26,"&lt;&gt;")=1),"",IF(COUNTIF($A$115:$A$174,A45)=0,"Por apurar",SUMIF($A$115:$A$174,A45,$C$115:$C$174)))</f>
        <v/>
      </c>
      <c r="L45" s="37" t="str">
        <f>IF(NOT(COUNTIFS(Intervencoes!$A$7:$A$106,A45,Intervencoes!$B$7:$B$106,"&lt;&gt;")=1),"",IF(AND(ISNUMBER(K45),ISNUMBER(INDEX(Financiamento!$H$7:$H$106,MATCH(A45,Financiamento!$A$7:$A$106,0)))),INDEX(Financiamento!$H$7:$H$106,MATCH(A45,Financiamento!$A$7:$A$106,0))-K45,"Por apurar"))</f>
        <v/>
      </c>
      <c r="M45" s="8" t="str">
        <f>IF(NOT(COUNTIFS(Intervencoes!$A$7:$A$26,A45,Intervencoes!$B$7:$B$26,"&lt;&gt;")=1),"",IF(OR(B45="",C45="",D45="",E45="",COUNT(G45:H45)&lt;&gt;2),"Faltam dados da execução",IF(OR(H45&lt;G45,AND(I45&lt;&gt;"",J45&lt;&gt;"",J45&lt;I45)),"Rever ordem das datas",IF(OR(NOT(ISNUMBER(L45)),L45&lt;&gt;0,COUNTIFS($A$115:$A$174,A45,$D$115:$D$174,"&lt;&gt;OK")&gt;0),"Rever distribuição anual","Preenchido; sujeito a análise"))))</f>
        <v/>
      </c>
    </row>
    <row r="46" spans="1:13" ht="34.950000000000003" customHeight="1">
      <c r="A46" s="8" t="s">
        <v>771</v>
      </c>
      <c r="B46" s="7"/>
      <c r="C46" s="7"/>
      <c r="D46" s="7"/>
      <c r="E46" s="7"/>
      <c r="F46" s="7"/>
      <c r="G46" s="10"/>
      <c r="H46" s="10"/>
      <c r="I46" s="10"/>
      <c r="J46" s="10"/>
      <c r="K46" s="16" t="str">
        <f>IF(NOT(COUNTIFS(Intervencoes!$A$7:$A$26,A46,Intervencoes!$B$7:$B$26,"&lt;&gt;")=1),"",IF(COUNTIF($A$115:$A$174,A46)=0,"Por apurar",SUMIF($A$115:$A$174,A46,$C$115:$C$174)))</f>
        <v/>
      </c>
      <c r="L46" s="37" t="str">
        <f>IF(NOT(COUNTIFS(Intervencoes!$A$7:$A$106,A46,Intervencoes!$B$7:$B$106,"&lt;&gt;")=1),"",IF(AND(ISNUMBER(K46),ISNUMBER(INDEX(Financiamento!$H$7:$H$106,MATCH(A46,Financiamento!$A$7:$A$106,0)))),INDEX(Financiamento!$H$7:$H$106,MATCH(A46,Financiamento!$A$7:$A$106,0))-K46,"Por apurar"))</f>
        <v/>
      </c>
      <c r="M46" s="8" t="str">
        <f>IF(NOT(COUNTIFS(Intervencoes!$A$7:$A$26,A46,Intervencoes!$B$7:$B$26,"&lt;&gt;")=1),"",IF(OR(B46="",C46="",D46="",E46="",COUNT(G46:H46)&lt;&gt;2),"Faltam dados da execução",IF(OR(H46&lt;G46,AND(I46&lt;&gt;"",J46&lt;&gt;"",J46&lt;I46)),"Rever ordem das datas",IF(OR(NOT(ISNUMBER(L46)),L46&lt;&gt;0,COUNTIFS($A$115:$A$174,A46,$D$115:$D$174,"&lt;&gt;OK")&gt;0),"Rever distribuição anual","Preenchido; sujeito a análise"))))</f>
        <v/>
      </c>
    </row>
    <row r="47" spans="1:13" ht="34.950000000000003" customHeight="1">
      <c r="A47" s="8" t="s">
        <v>772</v>
      </c>
      <c r="B47" s="7"/>
      <c r="C47" s="7"/>
      <c r="D47" s="7"/>
      <c r="E47" s="7"/>
      <c r="F47" s="7"/>
      <c r="G47" s="10"/>
      <c r="H47" s="10"/>
      <c r="I47" s="10"/>
      <c r="J47" s="10"/>
      <c r="K47" s="16" t="str">
        <f>IF(NOT(COUNTIFS(Intervencoes!$A$7:$A$26,A47,Intervencoes!$B$7:$B$26,"&lt;&gt;")=1),"",IF(COUNTIF($A$115:$A$174,A47)=0,"Por apurar",SUMIF($A$115:$A$174,A47,$C$115:$C$174)))</f>
        <v/>
      </c>
      <c r="L47" s="37" t="str">
        <f>IF(NOT(COUNTIFS(Intervencoes!$A$7:$A$106,A47,Intervencoes!$B$7:$B$106,"&lt;&gt;")=1),"",IF(AND(ISNUMBER(K47),ISNUMBER(INDEX(Financiamento!$H$7:$H$106,MATCH(A47,Financiamento!$A$7:$A$106,0)))),INDEX(Financiamento!$H$7:$H$106,MATCH(A47,Financiamento!$A$7:$A$106,0))-K47,"Por apurar"))</f>
        <v/>
      </c>
      <c r="M47" s="8" t="str">
        <f>IF(NOT(COUNTIFS(Intervencoes!$A$7:$A$26,A47,Intervencoes!$B$7:$B$26,"&lt;&gt;")=1),"",IF(OR(B47="",C47="",D47="",E47="",COUNT(G47:H47)&lt;&gt;2),"Faltam dados da execução",IF(OR(H47&lt;G47,AND(I47&lt;&gt;"",J47&lt;&gt;"",J47&lt;I47)),"Rever ordem das datas",IF(OR(NOT(ISNUMBER(L47)),L47&lt;&gt;0,COUNTIFS($A$115:$A$174,A47,$D$115:$D$174,"&lt;&gt;OK")&gt;0),"Rever distribuição anual","Preenchido; sujeito a análise"))))</f>
        <v/>
      </c>
    </row>
    <row r="48" spans="1:13" ht="34.950000000000003" customHeight="1">
      <c r="A48" s="8" t="s">
        <v>773</v>
      </c>
      <c r="B48" s="7"/>
      <c r="C48" s="7"/>
      <c r="D48" s="7"/>
      <c r="E48" s="7"/>
      <c r="F48" s="7"/>
      <c r="G48" s="10"/>
      <c r="H48" s="10"/>
      <c r="I48" s="10"/>
      <c r="J48" s="10"/>
      <c r="K48" s="16" t="str">
        <f>IF(NOT(COUNTIFS(Intervencoes!$A$7:$A$26,A48,Intervencoes!$B$7:$B$26,"&lt;&gt;")=1),"",IF(COUNTIF($A$115:$A$174,A48)=0,"Por apurar",SUMIF($A$115:$A$174,A48,$C$115:$C$174)))</f>
        <v/>
      </c>
      <c r="L48" s="37" t="str">
        <f>IF(NOT(COUNTIFS(Intervencoes!$A$7:$A$106,A48,Intervencoes!$B$7:$B$106,"&lt;&gt;")=1),"",IF(AND(ISNUMBER(K48),ISNUMBER(INDEX(Financiamento!$H$7:$H$106,MATCH(A48,Financiamento!$A$7:$A$106,0)))),INDEX(Financiamento!$H$7:$H$106,MATCH(A48,Financiamento!$A$7:$A$106,0))-K48,"Por apurar"))</f>
        <v/>
      </c>
      <c r="M48" s="8" t="str">
        <f>IF(NOT(COUNTIFS(Intervencoes!$A$7:$A$26,A48,Intervencoes!$B$7:$B$26,"&lt;&gt;")=1),"",IF(OR(B48="",C48="",D48="",E48="",COUNT(G48:H48)&lt;&gt;2),"Faltam dados da execução",IF(OR(H48&lt;G48,AND(I48&lt;&gt;"",J48&lt;&gt;"",J48&lt;I48)),"Rever ordem das datas",IF(OR(NOT(ISNUMBER(L48)),L48&lt;&gt;0,COUNTIFS($A$115:$A$174,A48,$D$115:$D$174,"&lt;&gt;OK")&gt;0),"Rever distribuição anual","Preenchido; sujeito a análise"))))</f>
        <v/>
      </c>
    </row>
    <row r="49" spans="1:13" ht="34.950000000000003" customHeight="1">
      <c r="A49" s="8" t="s">
        <v>774</v>
      </c>
      <c r="B49" s="7"/>
      <c r="C49" s="7"/>
      <c r="D49" s="7"/>
      <c r="E49" s="7"/>
      <c r="F49" s="7"/>
      <c r="G49" s="10"/>
      <c r="H49" s="10"/>
      <c r="I49" s="10"/>
      <c r="J49" s="10"/>
      <c r="K49" s="16" t="str">
        <f>IF(NOT(COUNTIFS(Intervencoes!$A$7:$A$26,A49,Intervencoes!$B$7:$B$26,"&lt;&gt;")=1),"",IF(COUNTIF($A$115:$A$174,A49)=0,"Por apurar",SUMIF($A$115:$A$174,A49,$C$115:$C$174)))</f>
        <v/>
      </c>
      <c r="L49" s="37" t="str">
        <f>IF(NOT(COUNTIFS(Intervencoes!$A$7:$A$106,A49,Intervencoes!$B$7:$B$106,"&lt;&gt;")=1),"",IF(AND(ISNUMBER(K49),ISNUMBER(INDEX(Financiamento!$H$7:$H$106,MATCH(A49,Financiamento!$A$7:$A$106,0)))),INDEX(Financiamento!$H$7:$H$106,MATCH(A49,Financiamento!$A$7:$A$106,0))-K49,"Por apurar"))</f>
        <v/>
      </c>
      <c r="M49" s="8" t="str">
        <f>IF(NOT(COUNTIFS(Intervencoes!$A$7:$A$26,A49,Intervencoes!$B$7:$B$26,"&lt;&gt;")=1),"",IF(OR(B49="",C49="",D49="",E49="",COUNT(G49:H49)&lt;&gt;2),"Faltam dados da execução",IF(OR(H49&lt;G49,AND(I49&lt;&gt;"",J49&lt;&gt;"",J49&lt;I49)),"Rever ordem das datas",IF(OR(NOT(ISNUMBER(L49)),L49&lt;&gt;0,COUNTIFS($A$115:$A$174,A49,$D$115:$D$174,"&lt;&gt;OK")&gt;0),"Rever distribuição anual","Preenchido; sujeito a análise"))))</f>
        <v/>
      </c>
    </row>
    <row r="50" spans="1:13" ht="34.950000000000003" customHeight="1">
      <c r="A50" s="8" t="s">
        <v>775</v>
      </c>
      <c r="B50" s="7"/>
      <c r="C50" s="7"/>
      <c r="D50" s="7"/>
      <c r="E50" s="7"/>
      <c r="F50" s="7"/>
      <c r="G50" s="10"/>
      <c r="H50" s="10"/>
      <c r="I50" s="10"/>
      <c r="J50" s="10"/>
      <c r="K50" s="16" t="str">
        <f>IF(NOT(COUNTIFS(Intervencoes!$A$7:$A$26,A50,Intervencoes!$B$7:$B$26,"&lt;&gt;")=1),"",IF(COUNTIF($A$115:$A$174,A50)=0,"Por apurar",SUMIF($A$115:$A$174,A50,$C$115:$C$174)))</f>
        <v/>
      </c>
      <c r="L50" s="37" t="str">
        <f>IF(NOT(COUNTIFS(Intervencoes!$A$7:$A$106,A50,Intervencoes!$B$7:$B$106,"&lt;&gt;")=1),"",IF(AND(ISNUMBER(K50),ISNUMBER(INDEX(Financiamento!$H$7:$H$106,MATCH(A50,Financiamento!$A$7:$A$106,0)))),INDEX(Financiamento!$H$7:$H$106,MATCH(A50,Financiamento!$A$7:$A$106,0))-K50,"Por apurar"))</f>
        <v/>
      </c>
      <c r="M50" s="8" t="str">
        <f>IF(NOT(COUNTIFS(Intervencoes!$A$7:$A$26,A50,Intervencoes!$B$7:$B$26,"&lt;&gt;")=1),"",IF(OR(B50="",C50="",D50="",E50="",COUNT(G50:H50)&lt;&gt;2),"Faltam dados da execução",IF(OR(H50&lt;G50,AND(I50&lt;&gt;"",J50&lt;&gt;"",J50&lt;I50)),"Rever ordem das datas",IF(OR(NOT(ISNUMBER(L50)),L50&lt;&gt;0,COUNTIFS($A$115:$A$174,A50,$D$115:$D$174,"&lt;&gt;OK")&gt;0),"Rever distribuição anual","Preenchido; sujeito a análise"))))</f>
        <v/>
      </c>
    </row>
    <row r="51" spans="1:13" ht="34.950000000000003" customHeight="1">
      <c r="A51" s="8" t="s">
        <v>776</v>
      </c>
      <c r="B51" s="7"/>
      <c r="C51" s="7"/>
      <c r="D51" s="7"/>
      <c r="E51" s="7"/>
      <c r="F51" s="7"/>
      <c r="G51" s="10"/>
      <c r="H51" s="10"/>
      <c r="I51" s="10"/>
      <c r="J51" s="10"/>
      <c r="K51" s="16" t="str">
        <f>IF(NOT(COUNTIFS(Intervencoes!$A$7:$A$26,A51,Intervencoes!$B$7:$B$26,"&lt;&gt;")=1),"",IF(COUNTIF($A$115:$A$174,A51)=0,"Por apurar",SUMIF($A$115:$A$174,A51,$C$115:$C$174)))</f>
        <v/>
      </c>
      <c r="L51" s="37" t="str">
        <f>IF(NOT(COUNTIFS(Intervencoes!$A$7:$A$106,A51,Intervencoes!$B$7:$B$106,"&lt;&gt;")=1),"",IF(AND(ISNUMBER(K51),ISNUMBER(INDEX(Financiamento!$H$7:$H$106,MATCH(A51,Financiamento!$A$7:$A$106,0)))),INDEX(Financiamento!$H$7:$H$106,MATCH(A51,Financiamento!$A$7:$A$106,0))-K51,"Por apurar"))</f>
        <v/>
      </c>
      <c r="M51" s="8" t="str">
        <f>IF(NOT(COUNTIFS(Intervencoes!$A$7:$A$26,A51,Intervencoes!$B$7:$B$26,"&lt;&gt;")=1),"",IF(OR(B51="",C51="",D51="",E51="",COUNT(G51:H51)&lt;&gt;2),"Faltam dados da execução",IF(OR(H51&lt;G51,AND(I51&lt;&gt;"",J51&lt;&gt;"",J51&lt;I51)),"Rever ordem das datas",IF(OR(NOT(ISNUMBER(L51)),L51&lt;&gt;0,COUNTIFS($A$115:$A$174,A51,$D$115:$D$174,"&lt;&gt;OK")&gt;0),"Rever distribuição anual","Preenchido; sujeito a análise"))))</f>
        <v/>
      </c>
    </row>
    <row r="52" spans="1:13" ht="34.950000000000003" customHeight="1">
      <c r="A52" s="8" t="s">
        <v>777</v>
      </c>
      <c r="B52" s="7"/>
      <c r="C52" s="7"/>
      <c r="D52" s="7"/>
      <c r="E52" s="7"/>
      <c r="F52" s="7"/>
      <c r="G52" s="10"/>
      <c r="H52" s="10"/>
      <c r="I52" s="10"/>
      <c r="J52" s="10"/>
      <c r="K52" s="16" t="str">
        <f>IF(NOT(COUNTIFS(Intervencoes!$A$7:$A$26,A52,Intervencoes!$B$7:$B$26,"&lt;&gt;")=1),"",IF(COUNTIF($A$115:$A$174,A52)=0,"Por apurar",SUMIF($A$115:$A$174,A52,$C$115:$C$174)))</f>
        <v/>
      </c>
      <c r="L52" s="37" t="str">
        <f>IF(NOT(COUNTIFS(Intervencoes!$A$7:$A$106,A52,Intervencoes!$B$7:$B$106,"&lt;&gt;")=1),"",IF(AND(ISNUMBER(K52),ISNUMBER(INDEX(Financiamento!$H$7:$H$106,MATCH(A52,Financiamento!$A$7:$A$106,0)))),INDEX(Financiamento!$H$7:$H$106,MATCH(A52,Financiamento!$A$7:$A$106,0))-K52,"Por apurar"))</f>
        <v/>
      </c>
      <c r="M52" s="8" t="str">
        <f>IF(NOT(COUNTIFS(Intervencoes!$A$7:$A$26,A52,Intervencoes!$B$7:$B$26,"&lt;&gt;")=1),"",IF(OR(B52="",C52="",D52="",E52="",COUNT(G52:H52)&lt;&gt;2),"Faltam dados da execução",IF(OR(H52&lt;G52,AND(I52&lt;&gt;"",J52&lt;&gt;"",J52&lt;I52)),"Rever ordem das datas",IF(OR(NOT(ISNUMBER(L52)),L52&lt;&gt;0,COUNTIFS($A$115:$A$174,A52,$D$115:$D$174,"&lt;&gt;OK")&gt;0),"Rever distribuição anual","Preenchido; sujeito a análise"))))</f>
        <v/>
      </c>
    </row>
    <row r="53" spans="1:13" ht="34.950000000000003" customHeight="1">
      <c r="A53" s="8" t="s">
        <v>778</v>
      </c>
      <c r="B53" s="7"/>
      <c r="C53" s="7"/>
      <c r="D53" s="7"/>
      <c r="E53" s="7"/>
      <c r="F53" s="7"/>
      <c r="G53" s="10"/>
      <c r="H53" s="10"/>
      <c r="I53" s="10"/>
      <c r="J53" s="10"/>
      <c r="K53" s="16" t="str">
        <f>IF(NOT(COUNTIFS(Intervencoes!$A$7:$A$26,A53,Intervencoes!$B$7:$B$26,"&lt;&gt;")=1),"",IF(COUNTIF($A$115:$A$174,A53)=0,"Por apurar",SUMIF($A$115:$A$174,A53,$C$115:$C$174)))</f>
        <v/>
      </c>
      <c r="L53" s="37" t="str">
        <f>IF(NOT(COUNTIFS(Intervencoes!$A$7:$A$106,A53,Intervencoes!$B$7:$B$106,"&lt;&gt;")=1),"",IF(AND(ISNUMBER(K53),ISNUMBER(INDEX(Financiamento!$H$7:$H$106,MATCH(A53,Financiamento!$A$7:$A$106,0)))),INDEX(Financiamento!$H$7:$H$106,MATCH(A53,Financiamento!$A$7:$A$106,0))-K53,"Por apurar"))</f>
        <v/>
      </c>
      <c r="M53" s="8" t="str">
        <f>IF(NOT(COUNTIFS(Intervencoes!$A$7:$A$26,A53,Intervencoes!$B$7:$B$26,"&lt;&gt;")=1),"",IF(OR(B53="",C53="",D53="",E53="",COUNT(G53:H53)&lt;&gt;2),"Faltam dados da execução",IF(OR(H53&lt;G53,AND(I53&lt;&gt;"",J53&lt;&gt;"",J53&lt;I53)),"Rever ordem das datas",IF(OR(NOT(ISNUMBER(L53)),L53&lt;&gt;0,COUNTIFS($A$115:$A$174,A53,$D$115:$D$174,"&lt;&gt;OK")&gt;0),"Rever distribuição anual","Preenchido; sujeito a análise"))))</f>
        <v/>
      </c>
    </row>
    <row r="54" spans="1:13" ht="34.950000000000003" customHeight="1">
      <c r="A54" s="8" t="s">
        <v>779</v>
      </c>
      <c r="B54" s="7"/>
      <c r="C54" s="7"/>
      <c r="D54" s="7"/>
      <c r="E54" s="7"/>
      <c r="F54" s="7"/>
      <c r="G54" s="10"/>
      <c r="H54" s="10"/>
      <c r="I54" s="10"/>
      <c r="J54" s="10"/>
      <c r="K54" s="16" t="str">
        <f>IF(NOT(COUNTIFS(Intervencoes!$A$7:$A$26,A54,Intervencoes!$B$7:$B$26,"&lt;&gt;")=1),"",IF(COUNTIF($A$115:$A$174,A54)=0,"Por apurar",SUMIF($A$115:$A$174,A54,$C$115:$C$174)))</f>
        <v/>
      </c>
      <c r="L54" s="37" t="str">
        <f>IF(NOT(COUNTIFS(Intervencoes!$A$7:$A$106,A54,Intervencoes!$B$7:$B$106,"&lt;&gt;")=1),"",IF(AND(ISNUMBER(K54),ISNUMBER(INDEX(Financiamento!$H$7:$H$106,MATCH(A54,Financiamento!$A$7:$A$106,0)))),INDEX(Financiamento!$H$7:$H$106,MATCH(A54,Financiamento!$A$7:$A$106,0))-K54,"Por apurar"))</f>
        <v/>
      </c>
      <c r="M54" s="8" t="str">
        <f>IF(NOT(COUNTIFS(Intervencoes!$A$7:$A$26,A54,Intervencoes!$B$7:$B$26,"&lt;&gt;")=1),"",IF(OR(B54="",C54="",D54="",E54="",COUNT(G54:H54)&lt;&gt;2),"Faltam dados da execução",IF(OR(H54&lt;G54,AND(I54&lt;&gt;"",J54&lt;&gt;"",J54&lt;I54)),"Rever ordem das datas",IF(OR(NOT(ISNUMBER(L54)),L54&lt;&gt;0,COUNTIFS($A$115:$A$174,A54,$D$115:$D$174,"&lt;&gt;OK")&gt;0),"Rever distribuição anual","Preenchido; sujeito a análise"))))</f>
        <v/>
      </c>
    </row>
    <row r="55" spans="1:13" ht="34.950000000000003" customHeight="1">
      <c r="A55" s="8" t="s">
        <v>780</v>
      </c>
      <c r="B55" s="7"/>
      <c r="C55" s="7"/>
      <c r="D55" s="7"/>
      <c r="E55" s="7"/>
      <c r="F55" s="7"/>
      <c r="G55" s="10"/>
      <c r="H55" s="10"/>
      <c r="I55" s="10"/>
      <c r="J55" s="10"/>
      <c r="K55" s="16" t="str">
        <f>IF(NOT(COUNTIFS(Intervencoes!$A$7:$A$26,A55,Intervencoes!$B$7:$B$26,"&lt;&gt;")=1),"",IF(COUNTIF($A$115:$A$174,A55)=0,"Por apurar",SUMIF($A$115:$A$174,A55,$C$115:$C$174)))</f>
        <v/>
      </c>
      <c r="L55" s="37" t="str">
        <f>IF(NOT(COUNTIFS(Intervencoes!$A$7:$A$106,A55,Intervencoes!$B$7:$B$106,"&lt;&gt;")=1),"",IF(AND(ISNUMBER(K55),ISNUMBER(INDEX(Financiamento!$H$7:$H$106,MATCH(A55,Financiamento!$A$7:$A$106,0)))),INDEX(Financiamento!$H$7:$H$106,MATCH(A55,Financiamento!$A$7:$A$106,0))-K55,"Por apurar"))</f>
        <v/>
      </c>
      <c r="M55" s="8" t="str">
        <f>IF(NOT(COUNTIFS(Intervencoes!$A$7:$A$26,A55,Intervencoes!$B$7:$B$26,"&lt;&gt;")=1),"",IF(OR(B55="",C55="",D55="",E55="",COUNT(G55:H55)&lt;&gt;2),"Faltam dados da execução",IF(OR(H55&lt;G55,AND(I55&lt;&gt;"",J55&lt;&gt;"",J55&lt;I55)),"Rever ordem das datas",IF(OR(NOT(ISNUMBER(L55)),L55&lt;&gt;0,COUNTIFS($A$115:$A$174,A55,$D$115:$D$174,"&lt;&gt;OK")&gt;0),"Rever distribuição anual","Preenchido; sujeito a análise"))))</f>
        <v/>
      </c>
    </row>
    <row r="56" spans="1:13" ht="34.950000000000003" customHeight="1">
      <c r="A56" s="8" t="s">
        <v>781</v>
      </c>
      <c r="B56" s="7"/>
      <c r="C56" s="7"/>
      <c r="D56" s="7"/>
      <c r="E56" s="7"/>
      <c r="F56" s="7"/>
      <c r="G56" s="10"/>
      <c r="H56" s="10"/>
      <c r="I56" s="10"/>
      <c r="J56" s="10"/>
      <c r="K56" s="16" t="str">
        <f>IF(NOT(COUNTIFS(Intervencoes!$A$7:$A$26,A56,Intervencoes!$B$7:$B$26,"&lt;&gt;")=1),"",IF(COUNTIF($A$115:$A$174,A56)=0,"Por apurar",SUMIF($A$115:$A$174,A56,$C$115:$C$174)))</f>
        <v/>
      </c>
      <c r="L56" s="37" t="str">
        <f>IF(NOT(COUNTIFS(Intervencoes!$A$7:$A$106,A56,Intervencoes!$B$7:$B$106,"&lt;&gt;")=1),"",IF(AND(ISNUMBER(K56),ISNUMBER(INDEX(Financiamento!$H$7:$H$106,MATCH(A56,Financiamento!$A$7:$A$106,0)))),INDEX(Financiamento!$H$7:$H$106,MATCH(A56,Financiamento!$A$7:$A$106,0))-K56,"Por apurar"))</f>
        <v/>
      </c>
      <c r="M56" s="8" t="str">
        <f>IF(NOT(COUNTIFS(Intervencoes!$A$7:$A$26,A56,Intervencoes!$B$7:$B$26,"&lt;&gt;")=1),"",IF(OR(B56="",C56="",D56="",E56="",COUNT(G56:H56)&lt;&gt;2),"Faltam dados da execução",IF(OR(H56&lt;G56,AND(I56&lt;&gt;"",J56&lt;&gt;"",J56&lt;I56)),"Rever ordem das datas",IF(OR(NOT(ISNUMBER(L56)),L56&lt;&gt;0,COUNTIFS($A$115:$A$174,A56,$D$115:$D$174,"&lt;&gt;OK")&gt;0),"Rever distribuição anual","Preenchido; sujeito a análise"))))</f>
        <v/>
      </c>
    </row>
    <row r="57" spans="1:13" ht="34.950000000000003" customHeight="1">
      <c r="A57" s="8" t="s">
        <v>782</v>
      </c>
      <c r="B57" s="7"/>
      <c r="C57" s="7"/>
      <c r="D57" s="7"/>
      <c r="E57" s="7"/>
      <c r="F57" s="7"/>
      <c r="G57" s="10"/>
      <c r="H57" s="10"/>
      <c r="I57" s="10"/>
      <c r="J57" s="10"/>
      <c r="K57" s="16" t="str">
        <f>IF(NOT(COUNTIFS(Intervencoes!$A$7:$A$26,A57,Intervencoes!$B$7:$B$26,"&lt;&gt;")=1),"",IF(COUNTIF($A$115:$A$174,A57)=0,"Por apurar",SUMIF($A$115:$A$174,A57,$C$115:$C$174)))</f>
        <v/>
      </c>
      <c r="L57" s="37" t="str">
        <f>IF(NOT(COUNTIFS(Intervencoes!$A$7:$A$106,A57,Intervencoes!$B$7:$B$106,"&lt;&gt;")=1),"",IF(AND(ISNUMBER(K57),ISNUMBER(INDEX(Financiamento!$H$7:$H$106,MATCH(A57,Financiamento!$A$7:$A$106,0)))),INDEX(Financiamento!$H$7:$H$106,MATCH(A57,Financiamento!$A$7:$A$106,0))-K57,"Por apurar"))</f>
        <v/>
      </c>
      <c r="M57" s="8" t="str">
        <f>IF(NOT(COUNTIFS(Intervencoes!$A$7:$A$26,A57,Intervencoes!$B$7:$B$26,"&lt;&gt;")=1),"",IF(OR(B57="",C57="",D57="",E57="",COUNT(G57:H57)&lt;&gt;2),"Faltam dados da execução",IF(OR(H57&lt;G57,AND(I57&lt;&gt;"",J57&lt;&gt;"",J57&lt;I57)),"Rever ordem das datas",IF(OR(NOT(ISNUMBER(L57)),L57&lt;&gt;0,COUNTIFS($A$115:$A$174,A57,$D$115:$D$174,"&lt;&gt;OK")&gt;0),"Rever distribuição anual","Preenchido; sujeito a análise"))))</f>
        <v/>
      </c>
    </row>
    <row r="58" spans="1:13" ht="34.950000000000003" customHeight="1">
      <c r="A58" s="8" t="s">
        <v>783</v>
      </c>
      <c r="B58" s="7"/>
      <c r="C58" s="7"/>
      <c r="D58" s="7"/>
      <c r="E58" s="7"/>
      <c r="F58" s="7"/>
      <c r="G58" s="10"/>
      <c r="H58" s="10"/>
      <c r="I58" s="10"/>
      <c r="J58" s="10"/>
      <c r="K58" s="16" t="str">
        <f>IF(NOT(COUNTIFS(Intervencoes!$A$7:$A$26,A58,Intervencoes!$B$7:$B$26,"&lt;&gt;")=1),"",IF(COUNTIF($A$115:$A$174,A58)=0,"Por apurar",SUMIF($A$115:$A$174,A58,$C$115:$C$174)))</f>
        <v/>
      </c>
      <c r="L58" s="37" t="str">
        <f>IF(NOT(COUNTIFS(Intervencoes!$A$7:$A$106,A58,Intervencoes!$B$7:$B$106,"&lt;&gt;")=1),"",IF(AND(ISNUMBER(K58),ISNUMBER(INDEX(Financiamento!$H$7:$H$106,MATCH(A58,Financiamento!$A$7:$A$106,0)))),INDEX(Financiamento!$H$7:$H$106,MATCH(A58,Financiamento!$A$7:$A$106,0))-K58,"Por apurar"))</f>
        <v/>
      </c>
      <c r="M58" s="8" t="str">
        <f>IF(NOT(COUNTIFS(Intervencoes!$A$7:$A$26,A58,Intervencoes!$B$7:$B$26,"&lt;&gt;")=1),"",IF(OR(B58="",C58="",D58="",E58="",COUNT(G58:H58)&lt;&gt;2),"Faltam dados da execução",IF(OR(H58&lt;G58,AND(I58&lt;&gt;"",J58&lt;&gt;"",J58&lt;I58)),"Rever ordem das datas",IF(OR(NOT(ISNUMBER(L58)),L58&lt;&gt;0,COUNTIFS($A$115:$A$174,A58,$D$115:$D$174,"&lt;&gt;OK")&gt;0),"Rever distribuição anual","Preenchido; sujeito a análise"))))</f>
        <v/>
      </c>
    </row>
    <row r="59" spans="1:13" ht="34.950000000000003" customHeight="1">
      <c r="A59" s="8" t="s">
        <v>784</v>
      </c>
      <c r="B59" s="7"/>
      <c r="C59" s="7"/>
      <c r="D59" s="7"/>
      <c r="E59" s="7"/>
      <c r="F59" s="7"/>
      <c r="G59" s="10"/>
      <c r="H59" s="10"/>
      <c r="I59" s="10"/>
      <c r="J59" s="10"/>
      <c r="K59" s="16" t="str">
        <f>IF(NOT(COUNTIFS(Intervencoes!$A$7:$A$26,A59,Intervencoes!$B$7:$B$26,"&lt;&gt;")=1),"",IF(COUNTIF($A$115:$A$174,A59)=0,"Por apurar",SUMIF($A$115:$A$174,A59,$C$115:$C$174)))</f>
        <v/>
      </c>
      <c r="L59" s="37" t="str">
        <f>IF(NOT(COUNTIFS(Intervencoes!$A$7:$A$106,A59,Intervencoes!$B$7:$B$106,"&lt;&gt;")=1),"",IF(AND(ISNUMBER(K59),ISNUMBER(INDEX(Financiamento!$H$7:$H$106,MATCH(A59,Financiamento!$A$7:$A$106,0)))),INDEX(Financiamento!$H$7:$H$106,MATCH(A59,Financiamento!$A$7:$A$106,0))-K59,"Por apurar"))</f>
        <v/>
      </c>
      <c r="M59" s="8" t="str">
        <f>IF(NOT(COUNTIFS(Intervencoes!$A$7:$A$26,A59,Intervencoes!$B$7:$B$26,"&lt;&gt;")=1),"",IF(OR(B59="",C59="",D59="",E59="",COUNT(G59:H59)&lt;&gt;2),"Faltam dados da execução",IF(OR(H59&lt;G59,AND(I59&lt;&gt;"",J59&lt;&gt;"",J59&lt;I59)),"Rever ordem das datas",IF(OR(NOT(ISNUMBER(L59)),L59&lt;&gt;0,COUNTIFS($A$115:$A$174,A59,$D$115:$D$174,"&lt;&gt;OK")&gt;0),"Rever distribuição anual","Preenchido; sujeito a análise"))))</f>
        <v/>
      </c>
    </row>
    <row r="60" spans="1:13" ht="34.950000000000003" customHeight="1">
      <c r="A60" s="8" t="s">
        <v>785</v>
      </c>
      <c r="B60" s="7"/>
      <c r="C60" s="7"/>
      <c r="D60" s="7"/>
      <c r="E60" s="7"/>
      <c r="F60" s="7"/>
      <c r="G60" s="10"/>
      <c r="H60" s="10"/>
      <c r="I60" s="10"/>
      <c r="J60" s="10"/>
      <c r="K60" s="16" t="str">
        <f>IF(NOT(COUNTIFS(Intervencoes!$A$7:$A$26,A60,Intervencoes!$B$7:$B$26,"&lt;&gt;")=1),"",IF(COUNTIF($A$115:$A$174,A60)=0,"Por apurar",SUMIF($A$115:$A$174,A60,$C$115:$C$174)))</f>
        <v/>
      </c>
      <c r="L60" s="37" t="str">
        <f>IF(NOT(COUNTIFS(Intervencoes!$A$7:$A$106,A60,Intervencoes!$B$7:$B$106,"&lt;&gt;")=1),"",IF(AND(ISNUMBER(K60),ISNUMBER(INDEX(Financiamento!$H$7:$H$106,MATCH(A60,Financiamento!$A$7:$A$106,0)))),INDEX(Financiamento!$H$7:$H$106,MATCH(A60,Financiamento!$A$7:$A$106,0))-K60,"Por apurar"))</f>
        <v/>
      </c>
      <c r="M60" s="8" t="str">
        <f>IF(NOT(COUNTIFS(Intervencoes!$A$7:$A$26,A60,Intervencoes!$B$7:$B$26,"&lt;&gt;")=1),"",IF(OR(B60="",C60="",D60="",E60="",COUNT(G60:H60)&lt;&gt;2),"Faltam dados da execução",IF(OR(H60&lt;G60,AND(I60&lt;&gt;"",J60&lt;&gt;"",J60&lt;I60)),"Rever ordem das datas",IF(OR(NOT(ISNUMBER(L60)),L60&lt;&gt;0,COUNTIFS($A$115:$A$174,A60,$D$115:$D$174,"&lt;&gt;OK")&gt;0),"Rever distribuição anual","Preenchido; sujeito a análise"))))</f>
        <v/>
      </c>
    </row>
    <row r="61" spans="1:13" ht="34.950000000000003" customHeight="1">
      <c r="A61" s="8" t="s">
        <v>786</v>
      </c>
      <c r="B61" s="7"/>
      <c r="C61" s="7"/>
      <c r="D61" s="7"/>
      <c r="E61" s="7"/>
      <c r="F61" s="7"/>
      <c r="G61" s="10"/>
      <c r="H61" s="10"/>
      <c r="I61" s="10"/>
      <c r="J61" s="10"/>
      <c r="K61" s="16" t="str">
        <f>IF(NOT(COUNTIFS(Intervencoes!$A$7:$A$26,A61,Intervencoes!$B$7:$B$26,"&lt;&gt;")=1),"",IF(COUNTIF($A$115:$A$174,A61)=0,"Por apurar",SUMIF($A$115:$A$174,A61,$C$115:$C$174)))</f>
        <v/>
      </c>
      <c r="L61" s="37" t="str">
        <f>IF(NOT(COUNTIFS(Intervencoes!$A$7:$A$106,A61,Intervencoes!$B$7:$B$106,"&lt;&gt;")=1),"",IF(AND(ISNUMBER(K61),ISNUMBER(INDEX(Financiamento!$H$7:$H$106,MATCH(A61,Financiamento!$A$7:$A$106,0)))),INDEX(Financiamento!$H$7:$H$106,MATCH(A61,Financiamento!$A$7:$A$106,0))-K61,"Por apurar"))</f>
        <v/>
      </c>
      <c r="M61" s="8" t="str">
        <f>IF(NOT(COUNTIFS(Intervencoes!$A$7:$A$26,A61,Intervencoes!$B$7:$B$26,"&lt;&gt;")=1),"",IF(OR(B61="",C61="",D61="",E61="",COUNT(G61:H61)&lt;&gt;2),"Faltam dados da execução",IF(OR(H61&lt;G61,AND(I61&lt;&gt;"",J61&lt;&gt;"",J61&lt;I61)),"Rever ordem das datas",IF(OR(NOT(ISNUMBER(L61)),L61&lt;&gt;0,COUNTIFS($A$115:$A$174,A61,$D$115:$D$174,"&lt;&gt;OK")&gt;0),"Rever distribuição anual","Preenchido; sujeito a análise"))))</f>
        <v/>
      </c>
    </row>
    <row r="62" spans="1:13" ht="34.950000000000003" customHeight="1">
      <c r="A62" s="8" t="s">
        <v>787</v>
      </c>
      <c r="B62" s="7"/>
      <c r="C62" s="7"/>
      <c r="D62" s="7"/>
      <c r="E62" s="7"/>
      <c r="F62" s="7"/>
      <c r="G62" s="10"/>
      <c r="H62" s="10"/>
      <c r="I62" s="10"/>
      <c r="J62" s="10"/>
      <c r="K62" s="16" t="str">
        <f>IF(NOT(COUNTIFS(Intervencoes!$A$7:$A$26,A62,Intervencoes!$B$7:$B$26,"&lt;&gt;")=1),"",IF(COUNTIF($A$115:$A$174,A62)=0,"Por apurar",SUMIF($A$115:$A$174,A62,$C$115:$C$174)))</f>
        <v/>
      </c>
      <c r="L62" s="37" t="str">
        <f>IF(NOT(COUNTIFS(Intervencoes!$A$7:$A$106,A62,Intervencoes!$B$7:$B$106,"&lt;&gt;")=1),"",IF(AND(ISNUMBER(K62),ISNUMBER(INDEX(Financiamento!$H$7:$H$106,MATCH(A62,Financiamento!$A$7:$A$106,0)))),INDEX(Financiamento!$H$7:$H$106,MATCH(A62,Financiamento!$A$7:$A$106,0))-K62,"Por apurar"))</f>
        <v/>
      </c>
      <c r="M62" s="8" t="str">
        <f>IF(NOT(COUNTIFS(Intervencoes!$A$7:$A$26,A62,Intervencoes!$B$7:$B$26,"&lt;&gt;")=1),"",IF(OR(B62="",C62="",D62="",E62="",COUNT(G62:H62)&lt;&gt;2),"Faltam dados da execução",IF(OR(H62&lt;G62,AND(I62&lt;&gt;"",J62&lt;&gt;"",J62&lt;I62)),"Rever ordem das datas",IF(OR(NOT(ISNUMBER(L62)),L62&lt;&gt;0,COUNTIFS($A$115:$A$174,A62,$D$115:$D$174,"&lt;&gt;OK")&gt;0),"Rever distribuição anual","Preenchido; sujeito a análise"))))</f>
        <v/>
      </c>
    </row>
    <row r="63" spans="1:13" ht="34.950000000000003" customHeight="1">
      <c r="A63" s="8" t="s">
        <v>788</v>
      </c>
      <c r="B63" s="7"/>
      <c r="C63" s="7"/>
      <c r="D63" s="7"/>
      <c r="E63" s="7"/>
      <c r="F63" s="7"/>
      <c r="G63" s="10"/>
      <c r="H63" s="10"/>
      <c r="I63" s="10"/>
      <c r="J63" s="10"/>
      <c r="K63" s="16" t="str">
        <f>IF(NOT(COUNTIFS(Intervencoes!$A$7:$A$26,A63,Intervencoes!$B$7:$B$26,"&lt;&gt;")=1),"",IF(COUNTIF($A$115:$A$174,A63)=0,"Por apurar",SUMIF($A$115:$A$174,A63,$C$115:$C$174)))</f>
        <v/>
      </c>
      <c r="L63" s="37" t="str">
        <f>IF(NOT(COUNTIFS(Intervencoes!$A$7:$A$106,A63,Intervencoes!$B$7:$B$106,"&lt;&gt;")=1),"",IF(AND(ISNUMBER(K63),ISNUMBER(INDEX(Financiamento!$H$7:$H$106,MATCH(A63,Financiamento!$A$7:$A$106,0)))),INDEX(Financiamento!$H$7:$H$106,MATCH(A63,Financiamento!$A$7:$A$106,0))-K63,"Por apurar"))</f>
        <v/>
      </c>
      <c r="M63" s="8" t="str">
        <f>IF(NOT(COUNTIFS(Intervencoes!$A$7:$A$26,A63,Intervencoes!$B$7:$B$26,"&lt;&gt;")=1),"",IF(OR(B63="",C63="",D63="",E63="",COUNT(G63:H63)&lt;&gt;2),"Faltam dados da execução",IF(OR(H63&lt;G63,AND(I63&lt;&gt;"",J63&lt;&gt;"",J63&lt;I63)),"Rever ordem das datas",IF(OR(NOT(ISNUMBER(L63)),L63&lt;&gt;0,COUNTIFS($A$115:$A$174,A63,$D$115:$D$174,"&lt;&gt;OK")&gt;0),"Rever distribuição anual","Preenchido; sujeito a análise"))))</f>
        <v/>
      </c>
    </row>
    <row r="64" spans="1:13" ht="34.950000000000003" customHeight="1">
      <c r="A64" s="8" t="s">
        <v>789</v>
      </c>
      <c r="B64" s="7"/>
      <c r="C64" s="7"/>
      <c r="D64" s="7"/>
      <c r="E64" s="7"/>
      <c r="F64" s="7"/>
      <c r="G64" s="10"/>
      <c r="H64" s="10"/>
      <c r="I64" s="10"/>
      <c r="J64" s="10"/>
      <c r="K64" s="16" t="str">
        <f>IF(NOT(COUNTIFS(Intervencoes!$A$7:$A$26,A64,Intervencoes!$B$7:$B$26,"&lt;&gt;")=1),"",IF(COUNTIF($A$115:$A$174,A64)=0,"Por apurar",SUMIF($A$115:$A$174,A64,$C$115:$C$174)))</f>
        <v/>
      </c>
      <c r="L64" s="37" t="str">
        <f>IF(NOT(COUNTIFS(Intervencoes!$A$7:$A$106,A64,Intervencoes!$B$7:$B$106,"&lt;&gt;")=1),"",IF(AND(ISNUMBER(K64),ISNUMBER(INDEX(Financiamento!$H$7:$H$106,MATCH(A64,Financiamento!$A$7:$A$106,0)))),INDEX(Financiamento!$H$7:$H$106,MATCH(A64,Financiamento!$A$7:$A$106,0))-K64,"Por apurar"))</f>
        <v/>
      </c>
      <c r="M64" s="8" t="str">
        <f>IF(NOT(COUNTIFS(Intervencoes!$A$7:$A$26,A64,Intervencoes!$B$7:$B$26,"&lt;&gt;")=1),"",IF(OR(B64="",C64="",D64="",E64="",COUNT(G64:H64)&lt;&gt;2),"Faltam dados da execução",IF(OR(H64&lt;G64,AND(I64&lt;&gt;"",J64&lt;&gt;"",J64&lt;I64)),"Rever ordem das datas",IF(OR(NOT(ISNUMBER(L64)),L64&lt;&gt;0,COUNTIFS($A$115:$A$174,A64,$D$115:$D$174,"&lt;&gt;OK")&gt;0),"Rever distribuição anual","Preenchido; sujeito a análise"))))</f>
        <v/>
      </c>
    </row>
    <row r="65" spans="1:13" ht="34.950000000000003" customHeight="1">
      <c r="A65" s="8" t="s">
        <v>790</v>
      </c>
      <c r="B65" s="7"/>
      <c r="C65" s="7"/>
      <c r="D65" s="7"/>
      <c r="E65" s="7"/>
      <c r="F65" s="7"/>
      <c r="G65" s="10"/>
      <c r="H65" s="10"/>
      <c r="I65" s="10"/>
      <c r="J65" s="10"/>
      <c r="K65" s="16" t="str">
        <f>IF(NOT(COUNTIFS(Intervencoes!$A$7:$A$26,A65,Intervencoes!$B$7:$B$26,"&lt;&gt;")=1),"",IF(COUNTIF($A$115:$A$174,A65)=0,"Por apurar",SUMIF($A$115:$A$174,A65,$C$115:$C$174)))</f>
        <v/>
      </c>
      <c r="L65" s="37" t="str">
        <f>IF(NOT(COUNTIFS(Intervencoes!$A$7:$A$106,A65,Intervencoes!$B$7:$B$106,"&lt;&gt;")=1),"",IF(AND(ISNUMBER(K65),ISNUMBER(INDEX(Financiamento!$H$7:$H$106,MATCH(A65,Financiamento!$A$7:$A$106,0)))),INDEX(Financiamento!$H$7:$H$106,MATCH(A65,Financiamento!$A$7:$A$106,0))-K65,"Por apurar"))</f>
        <v/>
      </c>
      <c r="M65" s="8" t="str">
        <f>IF(NOT(COUNTIFS(Intervencoes!$A$7:$A$26,A65,Intervencoes!$B$7:$B$26,"&lt;&gt;")=1),"",IF(OR(B65="",C65="",D65="",E65="",COUNT(G65:H65)&lt;&gt;2),"Faltam dados da execução",IF(OR(H65&lt;G65,AND(I65&lt;&gt;"",J65&lt;&gt;"",J65&lt;I65)),"Rever ordem das datas",IF(OR(NOT(ISNUMBER(L65)),L65&lt;&gt;0,COUNTIFS($A$115:$A$174,A65,$D$115:$D$174,"&lt;&gt;OK")&gt;0),"Rever distribuição anual","Preenchido; sujeito a análise"))))</f>
        <v/>
      </c>
    </row>
    <row r="66" spans="1:13" ht="34.950000000000003" customHeight="1">
      <c r="A66" s="8" t="s">
        <v>791</v>
      </c>
      <c r="B66" s="7"/>
      <c r="C66" s="7"/>
      <c r="D66" s="7"/>
      <c r="E66" s="7"/>
      <c r="F66" s="7"/>
      <c r="G66" s="10"/>
      <c r="H66" s="10"/>
      <c r="I66" s="10"/>
      <c r="J66" s="10"/>
      <c r="K66" s="16" t="str">
        <f>IF(NOT(COUNTIFS(Intervencoes!$A$7:$A$26,A66,Intervencoes!$B$7:$B$26,"&lt;&gt;")=1),"",IF(COUNTIF($A$115:$A$174,A66)=0,"Por apurar",SUMIF($A$115:$A$174,A66,$C$115:$C$174)))</f>
        <v/>
      </c>
      <c r="L66" s="37" t="str">
        <f>IF(NOT(COUNTIFS(Intervencoes!$A$7:$A$106,A66,Intervencoes!$B$7:$B$106,"&lt;&gt;")=1),"",IF(AND(ISNUMBER(K66),ISNUMBER(INDEX(Financiamento!$H$7:$H$106,MATCH(A66,Financiamento!$A$7:$A$106,0)))),INDEX(Financiamento!$H$7:$H$106,MATCH(A66,Financiamento!$A$7:$A$106,0))-K66,"Por apurar"))</f>
        <v/>
      </c>
      <c r="M66" s="8" t="str">
        <f>IF(NOT(COUNTIFS(Intervencoes!$A$7:$A$26,A66,Intervencoes!$B$7:$B$26,"&lt;&gt;")=1),"",IF(OR(B66="",C66="",D66="",E66="",COUNT(G66:H66)&lt;&gt;2),"Faltam dados da execução",IF(OR(H66&lt;G66,AND(I66&lt;&gt;"",J66&lt;&gt;"",J66&lt;I66)),"Rever ordem das datas",IF(OR(NOT(ISNUMBER(L66)),L66&lt;&gt;0,COUNTIFS($A$115:$A$174,A66,$D$115:$D$174,"&lt;&gt;OK")&gt;0),"Rever distribuição anual","Preenchido; sujeito a análise"))))</f>
        <v/>
      </c>
    </row>
    <row r="67" spans="1:13" ht="34.950000000000003" customHeight="1">
      <c r="A67" s="8" t="s">
        <v>792</v>
      </c>
      <c r="B67" s="7"/>
      <c r="C67" s="7"/>
      <c r="D67" s="7"/>
      <c r="E67" s="7"/>
      <c r="F67" s="7"/>
      <c r="G67" s="10"/>
      <c r="H67" s="10"/>
      <c r="I67" s="10"/>
      <c r="J67" s="10"/>
      <c r="K67" s="16" t="str">
        <f>IF(NOT(COUNTIFS(Intervencoes!$A$7:$A$26,A67,Intervencoes!$B$7:$B$26,"&lt;&gt;")=1),"",IF(COUNTIF($A$115:$A$174,A67)=0,"Por apurar",SUMIF($A$115:$A$174,A67,$C$115:$C$174)))</f>
        <v/>
      </c>
      <c r="L67" s="37" t="str">
        <f>IF(NOT(COUNTIFS(Intervencoes!$A$7:$A$106,A67,Intervencoes!$B$7:$B$106,"&lt;&gt;")=1),"",IF(AND(ISNUMBER(K67),ISNUMBER(INDEX(Financiamento!$H$7:$H$106,MATCH(A67,Financiamento!$A$7:$A$106,0)))),INDEX(Financiamento!$H$7:$H$106,MATCH(A67,Financiamento!$A$7:$A$106,0))-K67,"Por apurar"))</f>
        <v/>
      </c>
      <c r="M67" s="8" t="str">
        <f>IF(NOT(COUNTIFS(Intervencoes!$A$7:$A$26,A67,Intervencoes!$B$7:$B$26,"&lt;&gt;")=1),"",IF(OR(B67="",C67="",D67="",E67="",COUNT(G67:H67)&lt;&gt;2),"Faltam dados da execução",IF(OR(H67&lt;G67,AND(I67&lt;&gt;"",J67&lt;&gt;"",J67&lt;I67)),"Rever ordem das datas",IF(OR(NOT(ISNUMBER(L67)),L67&lt;&gt;0,COUNTIFS($A$115:$A$174,A67,$D$115:$D$174,"&lt;&gt;OK")&gt;0),"Rever distribuição anual","Preenchido; sujeito a análise"))))</f>
        <v/>
      </c>
    </row>
    <row r="68" spans="1:13" ht="34.950000000000003" customHeight="1">
      <c r="A68" s="8" t="s">
        <v>793</v>
      </c>
      <c r="B68" s="7"/>
      <c r="C68" s="7"/>
      <c r="D68" s="7"/>
      <c r="E68" s="7"/>
      <c r="F68" s="7"/>
      <c r="G68" s="10"/>
      <c r="H68" s="10"/>
      <c r="I68" s="10"/>
      <c r="J68" s="10"/>
      <c r="K68" s="16" t="str">
        <f>IF(NOT(COUNTIFS(Intervencoes!$A$7:$A$26,A68,Intervencoes!$B$7:$B$26,"&lt;&gt;")=1),"",IF(COUNTIF($A$115:$A$174,A68)=0,"Por apurar",SUMIF($A$115:$A$174,A68,$C$115:$C$174)))</f>
        <v/>
      </c>
      <c r="L68" s="37" t="str">
        <f>IF(NOT(COUNTIFS(Intervencoes!$A$7:$A$106,A68,Intervencoes!$B$7:$B$106,"&lt;&gt;")=1),"",IF(AND(ISNUMBER(K68),ISNUMBER(INDEX(Financiamento!$H$7:$H$106,MATCH(A68,Financiamento!$A$7:$A$106,0)))),INDEX(Financiamento!$H$7:$H$106,MATCH(A68,Financiamento!$A$7:$A$106,0))-K68,"Por apurar"))</f>
        <v/>
      </c>
      <c r="M68" s="8" t="str">
        <f>IF(NOT(COUNTIFS(Intervencoes!$A$7:$A$26,A68,Intervencoes!$B$7:$B$26,"&lt;&gt;")=1),"",IF(OR(B68="",C68="",D68="",E68="",COUNT(G68:H68)&lt;&gt;2),"Faltam dados da execução",IF(OR(H68&lt;G68,AND(I68&lt;&gt;"",J68&lt;&gt;"",J68&lt;I68)),"Rever ordem das datas",IF(OR(NOT(ISNUMBER(L68)),L68&lt;&gt;0,COUNTIFS($A$115:$A$174,A68,$D$115:$D$174,"&lt;&gt;OK")&gt;0),"Rever distribuição anual","Preenchido; sujeito a análise"))))</f>
        <v/>
      </c>
    </row>
    <row r="69" spans="1:13" ht="34.950000000000003" customHeight="1">
      <c r="A69" s="8" t="s">
        <v>794</v>
      </c>
      <c r="B69" s="7"/>
      <c r="C69" s="7"/>
      <c r="D69" s="7"/>
      <c r="E69" s="7"/>
      <c r="F69" s="7"/>
      <c r="G69" s="10"/>
      <c r="H69" s="10"/>
      <c r="I69" s="10"/>
      <c r="J69" s="10"/>
      <c r="K69" s="16" t="str">
        <f>IF(NOT(COUNTIFS(Intervencoes!$A$7:$A$26,A69,Intervencoes!$B$7:$B$26,"&lt;&gt;")=1),"",IF(COUNTIF($A$115:$A$174,A69)=0,"Por apurar",SUMIF($A$115:$A$174,A69,$C$115:$C$174)))</f>
        <v/>
      </c>
      <c r="L69" s="37" t="str">
        <f>IF(NOT(COUNTIFS(Intervencoes!$A$7:$A$106,A69,Intervencoes!$B$7:$B$106,"&lt;&gt;")=1),"",IF(AND(ISNUMBER(K69),ISNUMBER(INDEX(Financiamento!$H$7:$H$106,MATCH(A69,Financiamento!$A$7:$A$106,0)))),INDEX(Financiamento!$H$7:$H$106,MATCH(A69,Financiamento!$A$7:$A$106,0))-K69,"Por apurar"))</f>
        <v/>
      </c>
      <c r="M69" s="8" t="str">
        <f>IF(NOT(COUNTIFS(Intervencoes!$A$7:$A$26,A69,Intervencoes!$B$7:$B$26,"&lt;&gt;")=1),"",IF(OR(B69="",C69="",D69="",E69="",COUNT(G69:H69)&lt;&gt;2),"Faltam dados da execução",IF(OR(H69&lt;G69,AND(I69&lt;&gt;"",J69&lt;&gt;"",J69&lt;I69)),"Rever ordem das datas",IF(OR(NOT(ISNUMBER(L69)),L69&lt;&gt;0,COUNTIFS($A$115:$A$174,A69,$D$115:$D$174,"&lt;&gt;OK")&gt;0),"Rever distribuição anual","Preenchido; sujeito a análise"))))</f>
        <v/>
      </c>
    </row>
    <row r="70" spans="1:13" ht="34.950000000000003" customHeight="1">
      <c r="A70" s="8" t="s">
        <v>795</v>
      </c>
      <c r="B70" s="7"/>
      <c r="C70" s="7"/>
      <c r="D70" s="7"/>
      <c r="E70" s="7"/>
      <c r="F70" s="7"/>
      <c r="G70" s="10"/>
      <c r="H70" s="10"/>
      <c r="I70" s="10"/>
      <c r="J70" s="10"/>
      <c r="K70" s="16" t="str">
        <f>IF(NOT(COUNTIFS(Intervencoes!$A$7:$A$26,A70,Intervencoes!$B$7:$B$26,"&lt;&gt;")=1),"",IF(COUNTIF($A$115:$A$174,A70)=0,"Por apurar",SUMIF($A$115:$A$174,A70,$C$115:$C$174)))</f>
        <v/>
      </c>
      <c r="L70" s="37" t="str">
        <f>IF(NOT(COUNTIFS(Intervencoes!$A$7:$A$106,A70,Intervencoes!$B$7:$B$106,"&lt;&gt;")=1),"",IF(AND(ISNUMBER(K70),ISNUMBER(INDEX(Financiamento!$H$7:$H$106,MATCH(A70,Financiamento!$A$7:$A$106,0)))),INDEX(Financiamento!$H$7:$H$106,MATCH(A70,Financiamento!$A$7:$A$106,0))-K70,"Por apurar"))</f>
        <v/>
      </c>
      <c r="M70" s="8" t="str">
        <f>IF(NOT(COUNTIFS(Intervencoes!$A$7:$A$26,A70,Intervencoes!$B$7:$B$26,"&lt;&gt;")=1),"",IF(OR(B70="",C70="",D70="",E70="",COUNT(G70:H70)&lt;&gt;2),"Faltam dados da execução",IF(OR(H70&lt;G70,AND(I70&lt;&gt;"",J70&lt;&gt;"",J70&lt;I70)),"Rever ordem das datas",IF(OR(NOT(ISNUMBER(L70)),L70&lt;&gt;0,COUNTIFS($A$115:$A$174,A70,$D$115:$D$174,"&lt;&gt;OK")&gt;0),"Rever distribuição anual","Preenchido; sujeito a análise"))))</f>
        <v/>
      </c>
    </row>
    <row r="71" spans="1:13" ht="34.950000000000003" customHeight="1">
      <c r="A71" s="8" t="s">
        <v>796</v>
      </c>
      <c r="B71" s="7"/>
      <c r="C71" s="7"/>
      <c r="D71" s="7"/>
      <c r="E71" s="7"/>
      <c r="F71" s="7"/>
      <c r="G71" s="10"/>
      <c r="H71" s="10"/>
      <c r="I71" s="10"/>
      <c r="J71" s="10"/>
      <c r="K71" s="16" t="str">
        <f>IF(NOT(COUNTIFS(Intervencoes!$A$7:$A$26,A71,Intervencoes!$B$7:$B$26,"&lt;&gt;")=1),"",IF(COUNTIF($A$115:$A$174,A71)=0,"Por apurar",SUMIF($A$115:$A$174,A71,$C$115:$C$174)))</f>
        <v/>
      </c>
      <c r="L71" s="37" t="str">
        <f>IF(NOT(COUNTIFS(Intervencoes!$A$7:$A$106,A71,Intervencoes!$B$7:$B$106,"&lt;&gt;")=1),"",IF(AND(ISNUMBER(K71),ISNUMBER(INDEX(Financiamento!$H$7:$H$106,MATCH(A71,Financiamento!$A$7:$A$106,0)))),INDEX(Financiamento!$H$7:$H$106,MATCH(A71,Financiamento!$A$7:$A$106,0))-K71,"Por apurar"))</f>
        <v/>
      </c>
      <c r="M71" s="8" t="str">
        <f>IF(NOT(COUNTIFS(Intervencoes!$A$7:$A$26,A71,Intervencoes!$B$7:$B$26,"&lt;&gt;")=1),"",IF(OR(B71="",C71="",D71="",E71="",COUNT(G71:H71)&lt;&gt;2),"Faltam dados da execução",IF(OR(H71&lt;G71,AND(I71&lt;&gt;"",J71&lt;&gt;"",J71&lt;I71)),"Rever ordem das datas",IF(OR(NOT(ISNUMBER(L71)),L71&lt;&gt;0,COUNTIFS($A$115:$A$174,A71,$D$115:$D$174,"&lt;&gt;OK")&gt;0),"Rever distribuição anual","Preenchido; sujeito a análise"))))</f>
        <v/>
      </c>
    </row>
    <row r="72" spans="1:13" ht="34.950000000000003" customHeight="1">
      <c r="A72" s="8" t="s">
        <v>797</v>
      </c>
      <c r="B72" s="7"/>
      <c r="C72" s="7"/>
      <c r="D72" s="7"/>
      <c r="E72" s="7"/>
      <c r="F72" s="7"/>
      <c r="G72" s="10"/>
      <c r="H72" s="10"/>
      <c r="I72" s="10"/>
      <c r="J72" s="10"/>
      <c r="K72" s="16" t="str">
        <f>IF(NOT(COUNTIFS(Intervencoes!$A$7:$A$26,A72,Intervencoes!$B$7:$B$26,"&lt;&gt;")=1),"",IF(COUNTIF($A$115:$A$174,A72)=0,"Por apurar",SUMIF($A$115:$A$174,A72,$C$115:$C$174)))</f>
        <v/>
      </c>
      <c r="L72" s="37" t="str">
        <f>IF(NOT(COUNTIFS(Intervencoes!$A$7:$A$106,A72,Intervencoes!$B$7:$B$106,"&lt;&gt;")=1),"",IF(AND(ISNUMBER(K72),ISNUMBER(INDEX(Financiamento!$H$7:$H$106,MATCH(A72,Financiamento!$A$7:$A$106,0)))),INDEX(Financiamento!$H$7:$H$106,MATCH(A72,Financiamento!$A$7:$A$106,0))-K72,"Por apurar"))</f>
        <v/>
      </c>
      <c r="M72" s="8" t="str">
        <f>IF(NOT(COUNTIFS(Intervencoes!$A$7:$A$26,A72,Intervencoes!$B$7:$B$26,"&lt;&gt;")=1),"",IF(OR(B72="",C72="",D72="",E72="",COUNT(G72:H72)&lt;&gt;2),"Faltam dados da execução",IF(OR(H72&lt;G72,AND(I72&lt;&gt;"",J72&lt;&gt;"",J72&lt;I72)),"Rever ordem das datas",IF(OR(NOT(ISNUMBER(L72)),L72&lt;&gt;0,COUNTIFS($A$115:$A$174,A72,$D$115:$D$174,"&lt;&gt;OK")&gt;0),"Rever distribuição anual","Preenchido; sujeito a análise"))))</f>
        <v/>
      </c>
    </row>
    <row r="73" spans="1:13" ht="34.950000000000003" customHeight="1">
      <c r="A73" s="8" t="s">
        <v>798</v>
      </c>
      <c r="B73" s="7"/>
      <c r="C73" s="7"/>
      <c r="D73" s="7"/>
      <c r="E73" s="7"/>
      <c r="F73" s="7"/>
      <c r="G73" s="10"/>
      <c r="H73" s="10"/>
      <c r="I73" s="10"/>
      <c r="J73" s="10"/>
      <c r="K73" s="16" t="str">
        <f>IF(NOT(COUNTIFS(Intervencoes!$A$7:$A$26,A73,Intervencoes!$B$7:$B$26,"&lt;&gt;")=1),"",IF(COUNTIF($A$115:$A$174,A73)=0,"Por apurar",SUMIF($A$115:$A$174,A73,$C$115:$C$174)))</f>
        <v/>
      </c>
      <c r="L73" s="37" t="str">
        <f>IF(NOT(COUNTIFS(Intervencoes!$A$7:$A$106,A73,Intervencoes!$B$7:$B$106,"&lt;&gt;")=1),"",IF(AND(ISNUMBER(K73),ISNUMBER(INDEX(Financiamento!$H$7:$H$106,MATCH(A73,Financiamento!$A$7:$A$106,0)))),INDEX(Financiamento!$H$7:$H$106,MATCH(A73,Financiamento!$A$7:$A$106,0))-K73,"Por apurar"))</f>
        <v/>
      </c>
      <c r="M73" s="8" t="str">
        <f>IF(NOT(COUNTIFS(Intervencoes!$A$7:$A$26,A73,Intervencoes!$B$7:$B$26,"&lt;&gt;")=1),"",IF(OR(B73="",C73="",D73="",E73="",COUNT(G73:H73)&lt;&gt;2),"Faltam dados da execução",IF(OR(H73&lt;G73,AND(I73&lt;&gt;"",J73&lt;&gt;"",J73&lt;I73)),"Rever ordem das datas",IF(OR(NOT(ISNUMBER(L73)),L73&lt;&gt;0,COUNTIFS($A$115:$A$174,A73,$D$115:$D$174,"&lt;&gt;OK")&gt;0),"Rever distribuição anual","Preenchido; sujeito a análise"))))</f>
        <v/>
      </c>
    </row>
    <row r="74" spans="1:13" ht="34.950000000000003" customHeight="1">
      <c r="A74" s="8" t="s">
        <v>799</v>
      </c>
      <c r="B74" s="7"/>
      <c r="C74" s="7"/>
      <c r="D74" s="7"/>
      <c r="E74" s="7"/>
      <c r="F74" s="7"/>
      <c r="G74" s="10"/>
      <c r="H74" s="10"/>
      <c r="I74" s="10"/>
      <c r="J74" s="10"/>
      <c r="K74" s="16" t="str">
        <f>IF(NOT(COUNTIFS(Intervencoes!$A$7:$A$26,A74,Intervencoes!$B$7:$B$26,"&lt;&gt;")=1),"",IF(COUNTIF($A$115:$A$174,A74)=0,"Por apurar",SUMIF($A$115:$A$174,A74,$C$115:$C$174)))</f>
        <v/>
      </c>
      <c r="L74" s="37" t="str">
        <f>IF(NOT(COUNTIFS(Intervencoes!$A$7:$A$106,A74,Intervencoes!$B$7:$B$106,"&lt;&gt;")=1),"",IF(AND(ISNUMBER(K74),ISNUMBER(INDEX(Financiamento!$H$7:$H$106,MATCH(A74,Financiamento!$A$7:$A$106,0)))),INDEX(Financiamento!$H$7:$H$106,MATCH(A74,Financiamento!$A$7:$A$106,0))-K74,"Por apurar"))</f>
        <v/>
      </c>
      <c r="M74" s="8" t="str">
        <f>IF(NOT(COUNTIFS(Intervencoes!$A$7:$A$26,A74,Intervencoes!$B$7:$B$26,"&lt;&gt;")=1),"",IF(OR(B74="",C74="",D74="",E74="",COUNT(G74:H74)&lt;&gt;2),"Faltam dados da execução",IF(OR(H74&lt;G74,AND(I74&lt;&gt;"",J74&lt;&gt;"",J74&lt;I74)),"Rever ordem das datas",IF(OR(NOT(ISNUMBER(L74)),L74&lt;&gt;0,COUNTIFS($A$115:$A$174,A74,$D$115:$D$174,"&lt;&gt;OK")&gt;0),"Rever distribuição anual","Preenchido; sujeito a análise"))))</f>
        <v/>
      </c>
    </row>
    <row r="75" spans="1:13" ht="34.950000000000003" customHeight="1">
      <c r="A75" s="8" t="s">
        <v>800</v>
      </c>
      <c r="B75" s="7"/>
      <c r="C75" s="7"/>
      <c r="D75" s="7"/>
      <c r="E75" s="7"/>
      <c r="F75" s="7"/>
      <c r="G75" s="10"/>
      <c r="H75" s="10"/>
      <c r="I75" s="10"/>
      <c r="J75" s="10"/>
      <c r="K75" s="16" t="str">
        <f>IF(NOT(COUNTIFS(Intervencoes!$A$7:$A$26,A75,Intervencoes!$B$7:$B$26,"&lt;&gt;")=1),"",IF(COUNTIF($A$115:$A$174,A75)=0,"Por apurar",SUMIF($A$115:$A$174,A75,$C$115:$C$174)))</f>
        <v/>
      </c>
      <c r="L75" s="37" t="str">
        <f>IF(NOT(COUNTIFS(Intervencoes!$A$7:$A$106,A75,Intervencoes!$B$7:$B$106,"&lt;&gt;")=1),"",IF(AND(ISNUMBER(K75),ISNUMBER(INDEX(Financiamento!$H$7:$H$106,MATCH(A75,Financiamento!$A$7:$A$106,0)))),INDEX(Financiamento!$H$7:$H$106,MATCH(A75,Financiamento!$A$7:$A$106,0))-K75,"Por apurar"))</f>
        <v/>
      </c>
      <c r="M75" s="8" t="str">
        <f>IF(NOT(COUNTIFS(Intervencoes!$A$7:$A$26,A75,Intervencoes!$B$7:$B$26,"&lt;&gt;")=1),"",IF(OR(B75="",C75="",D75="",E75="",COUNT(G75:H75)&lt;&gt;2),"Faltam dados da execução",IF(OR(H75&lt;G75,AND(I75&lt;&gt;"",J75&lt;&gt;"",J75&lt;I75)),"Rever ordem das datas",IF(OR(NOT(ISNUMBER(L75)),L75&lt;&gt;0,COUNTIFS($A$115:$A$174,A75,$D$115:$D$174,"&lt;&gt;OK")&gt;0),"Rever distribuição anual","Preenchido; sujeito a análise"))))</f>
        <v/>
      </c>
    </row>
    <row r="76" spans="1:13" ht="34.950000000000003" customHeight="1">
      <c r="A76" s="8" t="s">
        <v>801</v>
      </c>
      <c r="B76" s="7"/>
      <c r="C76" s="7"/>
      <c r="D76" s="7"/>
      <c r="E76" s="7"/>
      <c r="F76" s="7"/>
      <c r="G76" s="10"/>
      <c r="H76" s="10"/>
      <c r="I76" s="10"/>
      <c r="J76" s="10"/>
      <c r="K76" s="16" t="str">
        <f>IF(NOT(COUNTIFS(Intervencoes!$A$7:$A$26,A76,Intervencoes!$B$7:$B$26,"&lt;&gt;")=1),"",IF(COUNTIF($A$115:$A$174,A76)=0,"Por apurar",SUMIF($A$115:$A$174,A76,$C$115:$C$174)))</f>
        <v/>
      </c>
      <c r="L76" s="37" t="str">
        <f>IF(NOT(COUNTIFS(Intervencoes!$A$7:$A$106,A76,Intervencoes!$B$7:$B$106,"&lt;&gt;")=1),"",IF(AND(ISNUMBER(K76),ISNUMBER(INDEX(Financiamento!$H$7:$H$106,MATCH(A76,Financiamento!$A$7:$A$106,0)))),INDEX(Financiamento!$H$7:$H$106,MATCH(A76,Financiamento!$A$7:$A$106,0))-K76,"Por apurar"))</f>
        <v/>
      </c>
      <c r="M76" s="8" t="str">
        <f>IF(NOT(COUNTIFS(Intervencoes!$A$7:$A$26,A76,Intervencoes!$B$7:$B$26,"&lt;&gt;")=1),"",IF(OR(B76="",C76="",D76="",E76="",COUNT(G76:H76)&lt;&gt;2),"Faltam dados da execução",IF(OR(H76&lt;G76,AND(I76&lt;&gt;"",J76&lt;&gt;"",J76&lt;I76)),"Rever ordem das datas",IF(OR(NOT(ISNUMBER(L76)),L76&lt;&gt;0,COUNTIFS($A$115:$A$174,A76,$D$115:$D$174,"&lt;&gt;OK")&gt;0),"Rever distribuição anual","Preenchido; sujeito a análise"))))</f>
        <v/>
      </c>
    </row>
    <row r="77" spans="1:13" ht="34.950000000000003" customHeight="1">
      <c r="A77" s="8" t="s">
        <v>802</v>
      </c>
      <c r="B77" s="7"/>
      <c r="C77" s="7"/>
      <c r="D77" s="7"/>
      <c r="E77" s="7"/>
      <c r="F77" s="7"/>
      <c r="G77" s="10"/>
      <c r="H77" s="10"/>
      <c r="I77" s="10"/>
      <c r="J77" s="10"/>
      <c r="K77" s="16" t="str">
        <f>IF(NOT(COUNTIFS(Intervencoes!$A$7:$A$26,A77,Intervencoes!$B$7:$B$26,"&lt;&gt;")=1),"",IF(COUNTIF($A$115:$A$174,A77)=0,"Por apurar",SUMIF($A$115:$A$174,A77,$C$115:$C$174)))</f>
        <v/>
      </c>
      <c r="L77" s="37" t="str">
        <f>IF(NOT(COUNTIFS(Intervencoes!$A$7:$A$106,A77,Intervencoes!$B$7:$B$106,"&lt;&gt;")=1),"",IF(AND(ISNUMBER(K77),ISNUMBER(INDEX(Financiamento!$H$7:$H$106,MATCH(A77,Financiamento!$A$7:$A$106,0)))),INDEX(Financiamento!$H$7:$H$106,MATCH(A77,Financiamento!$A$7:$A$106,0))-K77,"Por apurar"))</f>
        <v/>
      </c>
      <c r="M77" s="8" t="str">
        <f>IF(NOT(COUNTIFS(Intervencoes!$A$7:$A$26,A77,Intervencoes!$B$7:$B$26,"&lt;&gt;")=1),"",IF(OR(B77="",C77="",D77="",E77="",COUNT(G77:H77)&lt;&gt;2),"Faltam dados da execução",IF(OR(H77&lt;G77,AND(I77&lt;&gt;"",J77&lt;&gt;"",J77&lt;I77)),"Rever ordem das datas",IF(OR(NOT(ISNUMBER(L77)),L77&lt;&gt;0,COUNTIFS($A$115:$A$174,A77,$D$115:$D$174,"&lt;&gt;OK")&gt;0),"Rever distribuição anual","Preenchido; sujeito a análise"))))</f>
        <v/>
      </c>
    </row>
    <row r="78" spans="1:13" ht="34.950000000000003" customHeight="1">
      <c r="A78" s="8" t="s">
        <v>803</v>
      </c>
      <c r="B78" s="7"/>
      <c r="C78" s="7"/>
      <c r="D78" s="7"/>
      <c r="E78" s="7"/>
      <c r="F78" s="7"/>
      <c r="G78" s="10"/>
      <c r="H78" s="10"/>
      <c r="I78" s="10"/>
      <c r="J78" s="10"/>
      <c r="K78" s="16" t="str">
        <f>IF(NOT(COUNTIFS(Intervencoes!$A$7:$A$26,A78,Intervencoes!$B$7:$B$26,"&lt;&gt;")=1),"",IF(COUNTIF($A$115:$A$174,A78)=0,"Por apurar",SUMIF($A$115:$A$174,A78,$C$115:$C$174)))</f>
        <v/>
      </c>
      <c r="L78" s="37" t="str">
        <f>IF(NOT(COUNTIFS(Intervencoes!$A$7:$A$106,A78,Intervencoes!$B$7:$B$106,"&lt;&gt;")=1),"",IF(AND(ISNUMBER(K78),ISNUMBER(INDEX(Financiamento!$H$7:$H$106,MATCH(A78,Financiamento!$A$7:$A$106,0)))),INDEX(Financiamento!$H$7:$H$106,MATCH(A78,Financiamento!$A$7:$A$106,0))-K78,"Por apurar"))</f>
        <v/>
      </c>
      <c r="M78" s="8" t="str">
        <f>IF(NOT(COUNTIFS(Intervencoes!$A$7:$A$26,A78,Intervencoes!$B$7:$B$26,"&lt;&gt;")=1),"",IF(OR(B78="",C78="",D78="",E78="",COUNT(G78:H78)&lt;&gt;2),"Faltam dados da execução",IF(OR(H78&lt;G78,AND(I78&lt;&gt;"",J78&lt;&gt;"",J78&lt;I78)),"Rever ordem das datas",IF(OR(NOT(ISNUMBER(L78)),L78&lt;&gt;0,COUNTIFS($A$115:$A$174,A78,$D$115:$D$174,"&lt;&gt;OK")&gt;0),"Rever distribuição anual","Preenchido; sujeito a análise"))))</f>
        <v/>
      </c>
    </row>
    <row r="79" spans="1:13" ht="34.950000000000003" customHeight="1">
      <c r="A79" s="8" t="s">
        <v>804</v>
      </c>
      <c r="B79" s="7"/>
      <c r="C79" s="7"/>
      <c r="D79" s="7"/>
      <c r="E79" s="7"/>
      <c r="F79" s="7"/>
      <c r="G79" s="10"/>
      <c r="H79" s="10"/>
      <c r="I79" s="10"/>
      <c r="J79" s="10"/>
      <c r="K79" s="16" t="str">
        <f>IF(NOT(COUNTIFS(Intervencoes!$A$7:$A$26,A79,Intervencoes!$B$7:$B$26,"&lt;&gt;")=1),"",IF(COUNTIF($A$115:$A$174,A79)=0,"Por apurar",SUMIF($A$115:$A$174,A79,$C$115:$C$174)))</f>
        <v/>
      </c>
      <c r="L79" s="37" t="str">
        <f>IF(NOT(COUNTIFS(Intervencoes!$A$7:$A$106,A79,Intervencoes!$B$7:$B$106,"&lt;&gt;")=1),"",IF(AND(ISNUMBER(K79),ISNUMBER(INDEX(Financiamento!$H$7:$H$106,MATCH(A79,Financiamento!$A$7:$A$106,0)))),INDEX(Financiamento!$H$7:$H$106,MATCH(A79,Financiamento!$A$7:$A$106,0))-K79,"Por apurar"))</f>
        <v/>
      </c>
      <c r="M79" s="8" t="str">
        <f>IF(NOT(COUNTIFS(Intervencoes!$A$7:$A$26,A79,Intervencoes!$B$7:$B$26,"&lt;&gt;")=1),"",IF(OR(B79="",C79="",D79="",E79="",COUNT(G79:H79)&lt;&gt;2),"Faltam dados da execução",IF(OR(H79&lt;G79,AND(I79&lt;&gt;"",J79&lt;&gt;"",J79&lt;I79)),"Rever ordem das datas",IF(OR(NOT(ISNUMBER(L79)),L79&lt;&gt;0,COUNTIFS($A$115:$A$174,A79,$D$115:$D$174,"&lt;&gt;OK")&gt;0),"Rever distribuição anual","Preenchido; sujeito a análise"))))</f>
        <v/>
      </c>
    </row>
    <row r="80" spans="1:13" ht="34.950000000000003" customHeight="1">
      <c r="A80" s="8" t="s">
        <v>805</v>
      </c>
      <c r="B80" s="7"/>
      <c r="C80" s="7"/>
      <c r="D80" s="7"/>
      <c r="E80" s="7"/>
      <c r="F80" s="7"/>
      <c r="G80" s="10"/>
      <c r="H80" s="10"/>
      <c r="I80" s="10"/>
      <c r="J80" s="10"/>
      <c r="K80" s="16" t="str">
        <f>IF(NOT(COUNTIFS(Intervencoes!$A$7:$A$26,A80,Intervencoes!$B$7:$B$26,"&lt;&gt;")=1),"",IF(COUNTIF($A$115:$A$174,A80)=0,"Por apurar",SUMIF($A$115:$A$174,A80,$C$115:$C$174)))</f>
        <v/>
      </c>
      <c r="L80" s="37" t="str">
        <f>IF(NOT(COUNTIFS(Intervencoes!$A$7:$A$106,A80,Intervencoes!$B$7:$B$106,"&lt;&gt;")=1),"",IF(AND(ISNUMBER(K80),ISNUMBER(INDEX(Financiamento!$H$7:$H$106,MATCH(A80,Financiamento!$A$7:$A$106,0)))),INDEX(Financiamento!$H$7:$H$106,MATCH(A80,Financiamento!$A$7:$A$106,0))-K80,"Por apurar"))</f>
        <v/>
      </c>
      <c r="M80" s="8" t="str">
        <f>IF(NOT(COUNTIFS(Intervencoes!$A$7:$A$26,A80,Intervencoes!$B$7:$B$26,"&lt;&gt;")=1),"",IF(OR(B80="",C80="",D80="",E80="",COUNT(G80:H80)&lt;&gt;2),"Faltam dados da execução",IF(OR(H80&lt;G80,AND(I80&lt;&gt;"",J80&lt;&gt;"",J80&lt;I80)),"Rever ordem das datas",IF(OR(NOT(ISNUMBER(L80)),L80&lt;&gt;0,COUNTIFS($A$115:$A$174,A80,$D$115:$D$174,"&lt;&gt;OK")&gt;0),"Rever distribuição anual","Preenchido; sujeito a análise"))))</f>
        <v/>
      </c>
    </row>
    <row r="81" spans="1:13" ht="34.950000000000003" customHeight="1">
      <c r="A81" s="8" t="s">
        <v>806</v>
      </c>
      <c r="B81" s="7"/>
      <c r="C81" s="7"/>
      <c r="D81" s="7"/>
      <c r="E81" s="7"/>
      <c r="F81" s="7"/>
      <c r="G81" s="10"/>
      <c r="H81" s="10"/>
      <c r="I81" s="10"/>
      <c r="J81" s="10"/>
      <c r="K81" s="16" t="str">
        <f>IF(NOT(COUNTIFS(Intervencoes!$A$7:$A$26,A81,Intervencoes!$B$7:$B$26,"&lt;&gt;")=1),"",IF(COUNTIF($A$115:$A$174,A81)=0,"Por apurar",SUMIF($A$115:$A$174,A81,$C$115:$C$174)))</f>
        <v/>
      </c>
      <c r="L81" s="37" t="str">
        <f>IF(NOT(COUNTIFS(Intervencoes!$A$7:$A$106,A81,Intervencoes!$B$7:$B$106,"&lt;&gt;")=1),"",IF(AND(ISNUMBER(K81),ISNUMBER(INDEX(Financiamento!$H$7:$H$106,MATCH(A81,Financiamento!$A$7:$A$106,0)))),INDEX(Financiamento!$H$7:$H$106,MATCH(A81,Financiamento!$A$7:$A$106,0))-K81,"Por apurar"))</f>
        <v/>
      </c>
      <c r="M81" s="8" t="str">
        <f>IF(NOT(COUNTIFS(Intervencoes!$A$7:$A$26,A81,Intervencoes!$B$7:$B$26,"&lt;&gt;")=1),"",IF(OR(B81="",C81="",D81="",E81="",COUNT(G81:H81)&lt;&gt;2),"Faltam dados da execução",IF(OR(H81&lt;G81,AND(I81&lt;&gt;"",J81&lt;&gt;"",J81&lt;I81)),"Rever ordem das datas",IF(OR(NOT(ISNUMBER(L81)),L81&lt;&gt;0,COUNTIFS($A$115:$A$174,A81,$D$115:$D$174,"&lt;&gt;OK")&gt;0),"Rever distribuição anual","Preenchido; sujeito a análise"))))</f>
        <v/>
      </c>
    </row>
    <row r="82" spans="1:13" ht="34.950000000000003" customHeight="1">
      <c r="A82" s="8" t="s">
        <v>807</v>
      </c>
      <c r="B82" s="7"/>
      <c r="C82" s="7"/>
      <c r="D82" s="7"/>
      <c r="E82" s="7"/>
      <c r="F82" s="7"/>
      <c r="G82" s="10"/>
      <c r="H82" s="10"/>
      <c r="I82" s="10"/>
      <c r="J82" s="10"/>
      <c r="K82" s="16" t="str">
        <f>IF(NOT(COUNTIFS(Intervencoes!$A$7:$A$26,A82,Intervencoes!$B$7:$B$26,"&lt;&gt;")=1),"",IF(COUNTIF($A$115:$A$174,A82)=0,"Por apurar",SUMIF($A$115:$A$174,A82,$C$115:$C$174)))</f>
        <v/>
      </c>
      <c r="L82" s="37" t="str">
        <f>IF(NOT(COUNTIFS(Intervencoes!$A$7:$A$106,A82,Intervencoes!$B$7:$B$106,"&lt;&gt;")=1),"",IF(AND(ISNUMBER(K82),ISNUMBER(INDEX(Financiamento!$H$7:$H$106,MATCH(A82,Financiamento!$A$7:$A$106,0)))),INDEX(Financiamento!$H$7:$H$106,MATCH(A82,Financiamento!$A$7:$A$106,0))-K82,"Por apurar"))</f>
        <v/>
      </c>
      <c r="M82" s="8" t="str">
        <f>IF(NOT(COUNTIFS(Intervencoes!$A$7:$A$26,A82,Intervencoes!$B$7:$B$26,"&lt;&gt;")=1),"",IF(OR(B82="",C82="",D82="",E82="",COUNT(G82:H82)&lt;&gt;2),"Faltam dados da execução",IF(OR(H82&lt;G82,AND(I82&lt;&gt;"",J82&lt;&gt;"",J82&lt;I82)),"Rever ordem das datas",IF(OR(NOT(ISNUMBER(L82)),L82&lt;&gt;0,COUNTIFS($A$115:$A$174,A82,$D$115:$D$174,"&lt;&gt;OK")&gt;0),"Rever distribuição anual","Preenchido; sujeito a análise"))))</f>
        <v/>
      </c>
    </row>
    <row r="83" spans="1:13" ht="34.950000000000003" customHeight="1">
      <c r="A83" s="8" t="s">
        <v>808</v>
      </c>
      <c r="B83" s="7"/>
      <c r="C83" s="7"/>
      <c r="D83" s="7"/>
      <c r="E83" s="7"/>
      <c r="F83" s="7"/>
      <c r="G83" s="10"/>
      <c r="H83" s="10"/>
      <c r="I83" s="10"/>
      <c r="J83" s="10"/>
      <c r="K83" s="16" t="str">
        <f>IF(NOT(COUNTIFS(Intervencoes!$A$7:$A$26,A83,Intervencoes!$B$7:$B$26,"&lt;&gt;")=1),"",IF(COUNTIF($A$115:$A$174,A83)=0,"Por apurar",SUMIF($A$115:$A$174,A83,$C$115:$C$174)))</f>
        <v/>
      </c>
      <c r="L83" s="37" t="str">
        <f>IF(NOT(COUNTIFS(Intervencoes!$A$7:$A$106,A83,Intervencoes!$B$7:$B$106,"&lt;&gt;")=1),"",IF(AND(ISNUMBER(K83),ISNUMBER(INDEX(Financiamento!$H$7:$H$106,MATCH(A83,Financiamento!$A$7:$A$106,0)))),INDEX(Financiamento!$H$7:$H$106,MATCH(A83,Financiamento!$A$7:$A$106,0))-K83,"Por apurar"))</f>
        <v/>
      </c>
      <c r="M83" s="8" t="str">
        <f>IF(NOT(COUNTIFS(Intervencoes!$A$7:$A$26,A83,Intervencoes!$B$7:$B$26,"&lt;&gt;")=1),"",IF(OR(B83="",C83="",D83="",E83="",COUNT(G83:H83)&lt;&gt;2),"Faltam dados da execução",IF(OR(H83&lt;G83,AND(I83&lt;&gt;"",J83&lt;&gt;"",J83&lt;I83)),"Rever ordem das datas",IF(OR(NOT(ISNUMBER(L83)),L83&lt;&gt;0,COUNTIFS($A$115:$A$174,A83,$D$115:$D$174,"&lt;&gt;OK")&gt;0),"Rever distribuição anual","Preenchido; sujeito a análise"))))</f>
        <v/>
      </c>
    </row>
    <row r="84" spans="1:13" ht="34.950000000000003" customHeight="1">
      <c r="A84" s="8" t="s">
        <v>809</v>
      </c>
      <c r="B84" s="7"/>
      <c r="C84" s="7"/>
      <c r="D84" s="7"/>
      <c r="E84" s="7"/>
      <c r="F84" s="7"/>
      <c r="G84" s="10"/>
      <c r="H84" s="10"/>
      <c r="I84" s="10"/>
      <c r="J84" s="10"/>
      <c r="K84" s="16" t="str">
        <f>IF(NOT(COUNTIFS(Intervencoes!$A$7:$A$26,A84,Intervencoes!$B$7:$B$26,"&lt;&gt;")=1),"",IF(COUNTIF($A$115:$A$174,A84)=0,"Por apurar",SUMIF($A$115:$A$174,A84,$C$115:$C$174)))</f>
        <v/>
      </c>
      <c r="L84" s="37" t="str">
        <f>IF(NOT(COUNTIFS(Intervencoes!$A$7:$A$106,A84,Intervencoes!$B$7:$B$106,"&lt;&gt;")=1),"",IF(AND(ISNUMBER(K84),ISNUMBER(INDEX(Financiamento!$H$7:$H$106,MATCH(A84,Financiamento!$A$7:$A$106,0)))),INDEX(Financiamento!$H$7:$H$106,MATCH(A84,Financiamento!$A$7:$A$106,0))-K84,"Por apurar"))</f>
        <v/>
      </c>
      <c r="M84" s="8" t="str">
        <f>IF(NOT(COUNTIFS(Intervencoes!$A$7:$A$26,A84,Intervencoes!$B$7:$B$26,"&lt;&gt;")=1),"",IF(OR(B84="",C84="",D84="",E84="",COUNT(G84:H84)&lt;&gt;2),"Faltam dados da execução",IF(OR(H84&lt;G84,AND(I84&lt;&gt;"",J84&lt;&gt;"",J84&lt;I84)),"Rever ordem das datas",IF(OR(NOT(ISNUMBER(L84)),L84&lt;&gt;0,COUNTIFS($A$115:$A$174,A84,$D$115:$D$174,"&lt;&gt;OK")&gt;0),"Rever distribuição anual","Preenchido; sujeito a análise"))))</f>
        <v/>
      </c>
    </row>
    <row r="85" spans="1:13" ht="34.950000000000003" customHeight="1">
      <c r="A85" s="8" t="s">
        <v>810</v>
      </c>
      <c r="B85" s="7"/>
      <c r="C85" s="7"/>
      <c r="D85" s="7"/>
      <c r="E85" s="7"/>
      <c r="F85" s="7"/>
      <c r="G85" s="10"/>
      <c r="H85" s="10"/>
      <c r="I85" s="10"/>
      <c r="J85" s="10"/>
      <c r="K85" s="16" t="str">
        <f>IF(NOT(COUNTIFS(Intervencoes!$A$7:$A$26,A85,Intervencoes!$B$7:$B$26,"&lt;&gt;")=1),"",IF(COUNTIF($A$115:$A$174,A85)=0,"Por apurar",SUMIF($A$115:$A$174,A85,$C$115:$C$174)))</f>
        <v/>
      </c>
      <c r="L85" s="37" t="str">
        <f>IF(NOT(COUNTIFS(Intervencoes!$A$7:$A$106,A85,Intervencoes!$B$7:$B$106,"&lt;&gt;")=1),"",IF(AND(ISNUMBER(K85),ISNUMBER(INDEX(Financiamento!$H$7:$H$106,MATCH(A85,Financiamento!$A$7:$A$106,0)))),INDEX(Financiamento!$H$7:$H$106,MATCH(A85,Financiamento!$A$7:$A$106,0))-K85,"Por apurar"))</f>
        <v/>
      </c>
      <c r="M85" s="8" t="str">
        <f>IF(NOT(COUNTIFS(Intervencoes!$A$7:$A$26,A85,Intervencoes!$B$7:$B$26,"&lt;&gt;")=1),"",IF(OR(B85="",C85="",D85="",E85="",COUNT(G85:H85)&lt;&gt;2),"Faltam dados da execução",IF(OR(H85&lt;G85,AND(I85&lt;&gt;"",J85&lt;&gt;"",J85&lt;I85)),"Rever ordem das datas",IF(OR(NOT(ISNUMBER(L85)),L85&lt;&gt;0,COUNTIFS($A$115:$A$174,A85,$D$115:$D$174,"&lt;&gt;OK")&gt;0),"Rever distribuição anual","Preenchido; sujeito a análise"))))</f>
        <v/>
      </c>
    </row>
    <row r="86" spans="1:13" ht="34.950000000000003" customHeight="1">
      <c r="A86" s="8" t="s">
        <v>811</v>
      </c>
      <c r="B86" s="7"/>
      <c r="C86" s="7"/>
      <c r="D86" s="7"/>
      <c r="E86" s="7"/>
      <c r="F86" s="7"/>
      <c r="G86" s="10"/>
      <c r="H86" s="10"/>
      <c r="I86" s="10"/>
      <c r="J86" s="10"/>
      <c r="K86" s="16" t="str">
        <f>IF(NOT(COUNTIFS(Intervencoes!$A$7:$A$26,A86,Intervencoes!$B$7:$B$26,"&lt;&gt;")=1),"",IF(COUNTIF($A$115:$A$174,A86)=0,"Por apurar",SUMIF($A$115:$A$174,A86,$C$115:$C$174)))</f>
        <v/>
      </c>
      <c r="L86" s="37" t="str">
        <f>IF(NOT(COUNTIFS(Intervencoes!$A$7:$A$106,A86,Intervencoes!$B$7:$B$106,"&lt;&gt;")=1),"",IF(AND(ISNUMBER(K86),ISNUMBER(INDEX(Financiamento!$H$7:$H$106,MATCH(A86,Financiamento!$A$7:$A$106,0)))),INDEX(Financiamento!$H$7:$H$106,MATCH(A86,Financiamento!$A$7:$A$106,0))-K86,"Por apurar"))</f>
        <v/>
      </c>
      <c r="M86" s="8" t="str">
        <f>IF(NOT(COUNTIFS(Intervencoes!$A$7:$A$26,A86,Intervencoes!$B$7:$B$26,"&lt;&gt;")=1),"",IF(OR(B86="",C86="",D86="",E86="",COUNT(G86:H86)&lt;&gt;2),"Faltam dados da execução",IF(OR(H86&lt;G86,AND(I86&lt;&gt;"",J86&lt;&gt;"",J86&lt;I86)),"Rever ordem das datas",IF(OR(NOT(ISNUMBER(L86)),L86&lt;&gt;0,COUNTIFS($A$115:$A$174,A86,$D$115:$D$174,"&lt;&gt;OK")&gt;0),"Rever distribuição anual","Preenchido; sujeito a análise"))))</f>
        <v/>
      </c>
    </row>
    <row r="87" spans="1:13" ht="34.950000000000003" customHeight="1">
      <c r="A87" s="8" t="s">
        <v>812</v>
      </c>
      <c r="B87" s="7"/>
      <c r="C87" s="7"/>
      <c r="D87" s="7"/>
      <c r="E87" s="7"/>
      <c r="F87" s="7"/>
      <c r="G87" s="10"/>
      <c r="H87" s="10"/>
      <c r="I87" s="10"/>
      <c r="J87" s="10"/>
      <c r="K87" s="16" t="str">
        <f>IF(NOT(COUNTIFS(Intervencoes!$A$7:$A$26,A87,Intervencoes!$B$7:$B$26,"&lt;&gt;")=1),"",IF(COUNTIF($A$115:$A$174,A87)=0,"Por apurar",SUMIF($A$115:$A$174,A87,$C$115:$C$174)))</f>
        <v/>
      </c>
      <c r="L87" s="37" t="str">
        <f>IF(NOT(COUNTIFS(Intervencoes!$A$7:$A$106,A87,Intervencoes!$B$7:$B$106,"&lt;&gt;")=1),"",IF(AND(ISNUMBER(K87),ISNUMBER(INDEX(Financiamento!$H$7:$H$106,MATCH(A87,Financiamento!$A$7:$A$106,0)))),INDEX(Financiamento!$H$7:$H$106,MATCH(A87,Financiamento!$A$7:$A$106,0))-K87,"Por apurar"))</f>
        <v/>
      </c>
      <c r="M87" s="8" t="str">
        <f>IF(NOT(COUNTIFS(Intervencoes!$A$7:$A$26,A87,Intervencoes!$B$7:$B$26,"&lt;&gt;")=1),"",IF(OR(B87="",C87="",D87="",E87="",COUNT(G87:H87)&lt;&gt;2),"Faltam dados da execução",IF(OR(H87&lt;G87,AND(I87&lt;&gt;"",J87&lt;&gt;"",J87&lt;I87)),"Rever ordem das datas",IF(OR(NOT(ISNUMBER(L87)),L87&lt;&gt;0,COUNTIFS($A$115:$A$174,A87,$D$115:$D$174,"&lt;&gt;OK")&gt;0),"Rever distribuição anual","Preenchido; sujeito a análise"))))</f>
        <v/>
      </c>
    </row>
    <row r="88" spans="1:13" ht="34.950000000000003" customHeight="1">
      <c r="A88" s="8" t="s">
        <v>813</v>
      </c>
      <c r="B88" s="7"/>
      <c r="C88" s="7"/>
      <c r="D88" s="7"/>
      <c r="E88" s="7"/>
      <c r="F88" s="7"/>
      <c r="G88" s="10"/>
      <c r="H88" s="10"/>
      <c r="I88" s="10"/>
      <c r="J88" s="10"/>
      <c r="K88" s="16" t="str">
        <f>IF(NOT(COUNTIFS(Intervencoes!$A$7:$A$26,A88,Intervencoes!$B$7:$B$26,"&lt;&gt;")=1),"",IF(COUNTIF($A$115:$A$174,A88)=0,"Por apurar",SUMIF($A$115:$A$174,A88,$C$115:$C$174)))</f>
        <v/>
      </c>
      <c r="L88" s="37" t="str">
        <f>IF(NOT(COUNTIFS(Intervencoes!$A$7:$A$106,A88,Intervencoes!$B$7:$B$106,"&lt;&gt;")=1),"",IF(AND(ISNUMBER(K88),ISNUMBER(INDEX(Financiamento!$H$7:$H$106,MATCH(A88,Financiamento!$A$7:$A$106,0)))),INDEX(Financiamento!$H$7:$H$106,MATCH(A88,Financiamento!$A$7:$A$106,0))-K88,"Por apurar"))</f>
        <v/>
      </c>
      <c r="M88" s="8" t="str">
        <f>IF(NOT(COUNTIFS(Intervencoes!$A$7:$A$26,A88,Intervencoes!$B$7:$B$26,"&lt;&gt;")=1),"",IF(OR(B88="",C88="",D88="",E88="",COUNT(G88:H88)&lt;&gt;2),"Faltam dados da execução",IF(OR(H88&lt;G88,AND(I88&lt;&gt;"",J88&lt;&gt;"",J88&lt;I88)),"Rever ordem das datas",IF(OR(NOT(ISNUMBER(L88)),L88&lt;&gt;0,COUNTIFS($A$115:$A$174,A88,$D$115:$D$174,"&lt;&gt;OK")&gt;0),"Rever distribuição anual","Preenchido; sujeito a análise"))))</f>
        <v/>
      </c>
    </row>
    <row r="89" spans="1:13" ht="34.950000000000003" customHeight="1">
      <c r="A89" s="8" t="s">
        <v>814</v>
      </c>
      <c r="B89" s="7"/>
      <c r="C89" s="7"/>
      <c r="D89" s="7"/>
      <c r="E89" s="7"/>
      <c r="F89" s="7"/>
      <c r="G89" s="10"/>
      <c r="H89" s="10"/>
      <c r="I89" s="10"/>
      <c r="J89" s="10"/>
      <c r="K89" s="16" t="str">
        <f>IF(NOT(COUNTIFS(Intervencoes!$A$7:$A$26,A89,Intervencoes!$B$7:$B$26,"&lt;&gt;")=1),"",IF(COUNTIF($A$115:$A$174,A89)=0,"Por apurar",SUMIF($A$115:$A$174,A89,$C$115:$C$174)))</f>
        <v/>
      </c>
      <c r="L89" s="37" t="str">
        <f>IF(NOT(COUNTIFS(Intervencoes!$A$7:$A$106,A89,Intervencoes!$B$7:$B$106,"&lt;&gt;")=1),"",IF(AND(ISNUMBER(K89),ISNUMBER(INDEX(Financiamento!$H$7:$H$106,MATCH(A89,Financiamento!$A$7:$A$106,0)))),INDEX(Financiamento!$H$7:$H$106,MATCH(A89,Financiamento!$A$7:$A$106,0))-K89,"Por apurar"))</f>
        <v/>
      </c>
      <c r="M89" s="8" t="str">
        <f>IF(NOT(COUNTIFS(Intervencoes!$A$7:$A$26,A89,Intervencoes!$B$7:$B$26,"&lt;&gt;")=1),"",IF(OR(B89="",C89="",D89="",E89="",COUNT(G89:H89)&lt;&gt;2),"Faltam dados da execução",IF(OR(H89&lt;G89,AND(I89&lt;&gt;"",J89&lt;&gt;"",J89&lt;I89)),"Rever ordem das datas",IF(OR(NOT(ISNUMBER(L89)),L89&lt;&gt;0,COUNTIFS($A$115:$A$174,A89,$D$115:$D$174,"&lt;&gt;OK")&gt;0),"Rever distribuição anual","Preenchido; sujeito a análise"))))</f>
        <v/>
      </c>
    </row>
    <row r="90" spans="1:13" ht="34.950000000000003" customHeight="1">
      <c r="A90" s="8" t="s">
        <v>815</v>
      </c>
      <c r="B90" s="7"/>
      <c r="C90" s="7"/>
      <c r="D90" s="7"/>
      <c r="E90" s="7"/>
      <c r="F90" s="7"/>
      <c r="G90" s="10"/>
      <c r="H90" s="10"/>
      <c r="I90" s="10"/>
      <c r="J90" s="10"/>
      <c r="K90" s="16" t="str">
        <f>IF(NOT(COUNTIFS(Intervencoes!$A$7:$A$26,A90,Intervencoes!$B$7:$B$26,"&lt;&gt;")=1),"",IF(COUNTIF($A$115:$A$174,A90)=0,"Por apurar",SUMIF($A$115:$A$174,A90,$C$115:$C$174)))</f>
        <v/>
      </c>
      <c r="L90" s="37" t="str">
        <f>IF(NOT(COUNTIFS(Intervencoes!$A$7:$A$106,A90,Intervencoes!$B$7:$B$106,"&lt;&gt;")=1),"",IF(AND(ISNUMBER(K90),ISNUMBER(INDEX(Financiamento!$H$7:$H$106,MATCH(A90,Financiamento!$A$7:$A$106,0)))),INDEX(Financiamento!$H$7:$H$106,MATCH(A90,Financiamento!$A$7:$A$106,0))-K90,"Por apurar"))</f>
        <v/>
      </c>
      <c r="M90" s="8" t="str">
        <f>IF(NOT(COUNTIFS(Intervencoes!$A$7:$A$26,A90,Intervencoes!$B$7:$B$26,"&lt;&gt;")=1),"",IF(OR(B90="",C90="",D90="",E90="",COUNT(G90:H90)&lt;&gt;2),"Faltam dados da execução",IF(OR(H90&lt;G90,AND(I90&lt;&gt;"",J90&lt;&gt;"",J90&lt;I90)),"Rever ordem das datas",IF(OR(NOT(ISNUMBER(L90)),L90&lt;&gt;0,COUNTIFS($A$115:$A$174,A90,$D$115:$D$174,"&lt;&gt;OK")&gt;0),"Rever distribuição anual","Preenchido; sujeito a análise"))))</f>
        <v/>
      </c>
    </row>
    <row r="91" spans="1:13" ht="34.950000000000003" customHeight="1">
      <c r="A91" s="8" t="s">
        <v>816</v>
      </c>
      <c r="B91" s="7"/>
      <c r="C91" s="7"/>
      <c r="D91" s="7"/>
      <c r="E91" s="7"/>
      <c r="F91" s="7"/>
      <c r="G91" s="10"/>
      <c r="H91" s="10"/>
      <c r="I91" s="10"/>
      <c r="J91" s="10"/>
      <c r="K91" s="16" t="str">
        <f>IF(NOT(COUNTIFS(Intervencoes!$A$7:$A$26,A91,Intervencoes!$B$7:$B$26,"&lt;&gt;")=1),"",IF(COUNTIF($A$115:$A$174,A91)=0,"Por apurar",SUMIF($A$115:$A$174,A91,$C$115:$C$174)))</f>
        <v/>
      </c>
      <c r="L91" s="37" t="str">
        <f>IF(NOT(COUNTIFS(Intervencoes!$A$7:$A$106,A91,Intervencoes!$B$7:$B$106,"&lt;&gt;")=1),"",IF(AND(ISNUMBER(K91),ISNUMBER(INDEX(Financiamento!$H$7:$H$106,MATCH(A91,Financiamento!$A$7:$A$106,0)))),INDEX(Financiamento!$H$7:$H$106,MATCH(A91,Financiamento!$A$7:$A$106,0))-K91,"Por apurar"))</f>
        <v/>
      </c>
      <c r="M91" s="8" t="str">
        <f>IF(NOT(COUNTIFS(Intervencoes!$A$7:$A$26,A91,Intervencoes!$B$7:$B$26,"&lt;&gt;")=1),"",IF(OR(B91="",C91="",D91="",E91="",COUNT(G91:H91)&lt;&gt;2),"Faltam dados da execução",IF(OR(H91&lt;G91,AND(I91&lt;&gt;"",J91&lt;&gt;"",J91&lt;I91)),"Rever ordem das datas",IF(OR(NOT(ISNUMBER(L91)),L91&lt;&gt;0,COUNTIFS($A$115:$A$174,A91,$D$115:$D$174,"&lt;&gt;OK")&gt;0),"Rever distribuição anual","Preenchido; sujeito a análise"))))</f>
        <v/>
      </c>
    </row>
    <row r="92" spans="1:13" ht="34.950000000000003" customHeight="1">
      <c r="A92" s="8" t="s">
        <v>817</v>
      </c>
      <c r="B92" s="7"/>
      <c r="C92" s="7"/>
      <c r="D92" s="7"/>
      <c r="E92" s="7"/>
      <c r="F92" s="7"/>
      <c r="G92" s="10"/>
      <c r="H92" s="10"/>
      <c r="I92" s="10"/>
      <c r="J92" s="10"/>
      <c r="K92" s="16" t="str">
        <f>IF(NOT(COUNTIFS(Intervencoes!$A$7:$A$26,A92,Intervencoes!$B$7:$B$26,"&lt;&gt;")=1),"",IF(COUNTIF($A$115:$A$174,A92)=0,"Por apurar",SUMIF($A$115:$A$174,A92,$C$115:$C$174)))</f>
        <v/>
      </c>
      <c r="L92" s="37" t="str">
        <f>IF(NOT(COUNTIFS(Intervencoes!$A$7:$A$106,A92,Intervencoes!$B$7:$B$106,"&lt;&gt;")=1),"",IF(AND(ISNUMBER(K92),ISNUMBER(INDEX(Financiamento!$H$7:$H$106,MATCH(A92,Financiamento!$A$7:$A$106,0)))),INDEX(Financiamento!$H$7:$H$106,MATCH(A92,Financiamento!$A$7:$A$106,0))-K92,"Por apurar"))</f>
        <v/>
      </c>
      <c r="M92" s="8" t="str">
        <f>IF(NOT(COUNTIFS(Intervencoes!$A$7:$A$26,A92,Intervencoes!$B$7:$B$26,"&lt;&gt;")=1),"",IF(OR(B92="",C92="",D92="",E92="",COUNT(G92:H92)&lt;&gt;2),"Faltam dados da execução",IF(OR(H92&lt;G92,AND(I92&lt;&gt;"",J92&lt;&gt;"",J92&lt;I92)),"Rever ordem das datas",IF(OR(NOT(ISNUMBER(L92)),L92&lt;&gt;0,COUNTIFS($A$115:$A$174,A92,$D$115:$D$174,"&lt;&gt;OK")&gt;0),"Rever distribuição anual","Preenchido; sujeito a análise"))))</f>
        <v/>
      </c>
    </row>
    <row r="93" spans="1:13" ht="34.950000000000003" customHeight="1">
      <c r="A93" s="8" t="s">
        <v>818</v>
      </c>
      <c r="B93" s="7"/>
      <c r="C93" s="7"/>
      <c r="D93" s="7"/>
      <c r="E93" s="7"/>
      <c r="F93" s="7"/>
      <c r="G93" s="10"/>
      <c r="H93" s="10"/>
      <c r="I93" s="10"/>
      <c r="J93" s="10"/>
      <c r="K93" s="16" t="str">
        <f>IF(NOT(COUNTIFS(Intervencoes!$A$7:$A$26,A93,Intervencoes!$B$7:$B$26,"&lt;&gt;")=1),"",IF(COUNTIF($A$115:$A$174,A93)=0,"Por apurar",SUMIF($A$115:$A$174,A93,$C$115:$C$174)))</f>
        <v/>
      </c>
      <c r="L93" s="37" t="str">
        <f>IF(NOT(COUNTIFS(Intervencoes!$A$7:$A$106,A93,Intervencoes!$B$7:$B$106,"&lt;&gt;")=1),"",IF(AND(ISNUMBER(K93),ISNUMBER(INDEX(Financiamento!$H$7:$H$106,MATCH(A93,Financiamento!$A$7:$A$106,0)))),INDEX(Financiamento!$H$7:$H$106,MATCH(A93,Financiamento!$A$7:$A$106,0))-K93,"Por apurar"))</f>
        <v/>
      </c>
      <c r="M93" s="8" t="str">
        <f>IF(NOT(COUNTIFS(Intervencoes!$A$7:$A$26,A93,Intervencoes!$B$7:$B$26,"&lt;&gt;")=1),"",IF(OR(B93="",C93="",D93="",E93="",COUNT(G93:H93)&lt;&gt;2),"Faltam dados da execução",IF(OR(H93&lt;G93,AND(I93&lt;&gt;"",J93&lt;&gt;"",J93&lt;I93)),"Rever ordem das datas",IF(OR(NOT(ISNUMBER(L93)),L93&lt;&gt;0,COUNTIFS($A$115:$A$174,A93,$D$115:$D$174,"&lt;&gt;OK")&gt;0),"Rever distribuição anual","Preenchido; sujeito a análise"))))</f>
        <v/>
      </c>
    </row>
    <row r="94" spans="1:13" ht="34.950000000000003" customHeight="1">
      <c r="A94" s="8" t="s">
        <v>819</v>
      </c>
      <c r="B94" s="7"/>
      <c r="C94" s="7"/>
      <c r="D94" s="7"/>
      <c r="E94" s="7"/>
      <c r="F94" s="7"/>
      <c r="G94" s="10"/>
      <c r="H94" s="10"/>
      <c r="I94" s="10"/>
      <c r="J94" s="10"/>
      <c r="K94" s="16" t="str">
        <f>IF(NOT(COUNTIFS(Intervencoes!$A$7:$A$26,A94,Intervencoes!$B$7:$B$26,"&lt;&gt;")=1),"",IF(COUNTIF($A$115:$A$174,A94)=0,"Por apurar",SUMIF($A$115:$A$174,A94,$C$115:$C$174)))</f>
        <v/>
      </c>
      <c r="L94" s="37" t="str">
        <f>IF(NOT(COUNTIFS(Intervencoes!$A$7:$A$106,A94,Intervencoes!$B$7:$B$106,"&lt;&gt;")=1),"",IF(AND(ISNUMBER(K94),ISNUMBER(INDEX(Financiamento!$H$7:$H$106,MATCH(A94,Financiamento!$A$7:$A$106,0)))),INDEX(Financiamento!$H$7:$H$106,MATCH(A94,Financiamento!$A$7:$A$106,0))-K94,"Por apurar"))</f>
        <v/>
      </c>
      <c r="M94" s="8" t="str">
        <f>IF(NOT(COUNTIFS(Intervencoes!$A$7:$A$26,A94,Intervencoes!$B$7:$B$26,"&lt;&gt;")=1),"",IF(OR(B94="",C94="",D94="",E94="",COUNT(G94:H94)&lt;&gt;2),"Faltam dados da execução",IF(OR(H94&lt;G94,AND(I94&lt;&gt;"",J94&lt;&gt;"",J94&lt;I94)),"Rever ordem das datas",IF(OR(NOT(ISNUMBER(L94)),L94&lt;&gt;0,COUNTIFS($A$115:$A$174,A94,$D$115:$D$174,"&lt;&gt;OK")&gt;0),"Rever distribuição anual","Preenchido; sujeito a análise"))))</f>
        <v/>
      </c>
    </row>
    <row r="95" spans="1:13" ht="34.950000000000003" customHeight="1">
      <c r="A95" s="8" t="s">
        <v>820</v>
      </c>
      <c r="B95" s="7"/>
      <c r="C95" s="7"/>
      <c r="D95" s="7"/>
      <c r="E95" s="7"/>
      <c r="F95" s="7"/>
      <c r="G95" s="10"/>
      <c r="H95" s="10"/>
      <c r="I95" s="10"/>
      <c r="J95" s="10"/>
      <c r="K95" s="16" t="str">
        <f>IF(NOT(COUNTIFS(Intervencoes!$A$7:$A$26,A95,Intervencoes!$B$7:$B$26,"&lt;&gt;")=1),"",IF(COUNTIF($A$115:$A$174,A95)=0,"Por apurar",SUMIF($A$115:$A$174,A95,$C$115:$C$174)))</f>
        <v/>
      </c>
      <c r="L95" s="37" t="str">
        <f>IF(NOT(COUNTIFS(Intervencoes!$A$7:$A$106,A95,Intervencoes!$B$7:$B$106,"&lt;&gt;")=1),"",IF(AND(ISNUMBER(K95),ISNUMBER(INDEX(Financiamento!$H$7:$H$106,MATCH(A95,Financiamento!$A$7:$A$106,0)))),INDEX(Financiamento!$H$7:$H$106,MATCH(A95,Financiamento!$A$7:$A$106,0))-K95,"Por apurar"))</f>
        <v/>
      </c>
      <c r="M95" s="8" t="str">
        <f>IF(NOT(COUNTIFS(Intervencoes!$A$7:$A$26,A95,Intervencoes!$B$7:$B$26,"&lt;&gt;")=1),"",IF(OR(B95="",C95="",D95="",E95="",COUNT(G95:H95)&lt;&gt;2),"Faltam dados da execução",IF(OR(H95&lt;G95,AND(I95&lt;&gt;"",J95&lt;&gt;"",J95&lt;I95)),"Rever ordem das datas",IF(OR(NOT(ISNUMBER(L95)),L95&lt;&gt;0,COUNTIFS($A$115:$A$174,A95,$D$115:$D$174,"&lt;&gt;OK")&gt;0),"Rever distribuição anual","Preenchido; sujeito a análise"))))</f>
        <v/>
      </c>
    </row>
    <row r="96" spans="1:13" ht="34.950000000000003" customHeight="1">
      <c r="A96" s="8" t="s">
        <v>821</v>
      </c>
      <c r="B96" s="7"/>
      <c r="C96" s="7"/>
      <c r="D96" s="7"/>
      <c r="E96" s="7"/>
      <c r="F96" s="7"/>
      <c r="G96" s="10"/>
      <c r="H96" s="10"/>
      <c r="I96" s="10"/>
      <c r="J96" s="10"/>
      <c r="K96" s="16" t="str">
        <f>IF(NOT(COUNTIFS(Intervencoes!$A$7:$A$26,A96,Intervencoes!$B$7:$B$26,"&lt;&gt;")=1),"",IF(COUNTIF($A$115:$A$174,A96)=0,"Por apurar",SUMIF($A$115:$A$174,A96,$C$115:$C$174)))</f>
        <v/>
      </c>
      <c r="L96" s="37" t="str">
        <f>IF(NOT(COUNTIFS(Intervencoes!$A$7:$A$106,A96,Intervencoes!$B$7:$B$106,"&lt;&gt;")=1),"",IF(AND(ISNUMBER(K96),ISNUMBER(INDEX(Financiamento!$H$7:$H$106,MATCH(A96,Financiamento!$A$7:$A$106,0)))),INDEX(Financiamento!$H$7:$H$106,MATCH(A96,Financiamento!$A$7:$A$106,0))-K96,"Por apurar"))</f>
        <v/>
      </c>
      <c r="M96" s="8" t="str">
        <f>IF(NOT(COUNTIFS(Intervencoes!$A$7:$A$26,A96,Intervencoes!$B$7:$B$26,"&lt;&gt;")=1),"",IF(OR(B96="",C96="",D96="",E96="",COUNT(G96:H96)&lt;&gt;2),"Faltam dados da execução",IF(OR(H96&lt;G96,AND(I96&lt;&gt;"",J96&lt;&gt;"",J96&lt;I96)),"Rever ordem das datas",IF(OR(NOT(ISNUMBER(L96)),L96&lt;&gt;0,COUNTIFS($A$115:$A$174,A96,$D$115:$D$174,"&lt;&gt;OK")&gt;0),"Rever distribuição anual","Preenchido; sujeito a análise"))))</f>
        <v/>
      </c>
    </row>
    <row r="97" spans="1:13" ht="34.950000000000003" customHeight="1">
      <c r="A97" s="8" t="s">
        <v>822</v>
      </c>
      <c r="B97" s="7"/>
      <c r="C97" s="7"/>
      <c r="D97" s="7"/>
      <c r="E97" s="7"/>
      <c r="F97" s="7"/>
      <c r="G97" s="10"/>
      <c r="H97" s="10"/>
      <c r="I97" s="10"/>
      <c r="J97" s="10"/>
      <c r="K97" s="16" t="str">
        <f>IF(NOT(COUNTIFS(Intervencoes!$A$7:$A$26,A97,Intervencoes!$B$7:$B$26,"&lt;&gt;")=1),"",IF(COUNTIF($A$115:$A$174,A97)=0,"Por apurar",SUMIF($A$115:$A$174,A97,$C$115:$C$174)))</f>
        <v/>
      </c>
      <c r="L97" s="37" t="str">
        <f>IF(NOT(COUNTIFS(Intervencoes!$A$7:$A$106,A97,Intervencoes!$B$7:$B$106,"&lt;&gt;")=1),"",IF(AND(ISNUMBER(K97),ISNUMBER(INDEX(Financiamento!$H$7:$H$106,MATCH(A97,Financiamento!$A$7:$A$106,0)))),INDEX(Financiamento!$H$7:$H$106,MATCH(A97,Financiamento!$A$7:$A$106,0))-K97,"Por apurar"))</f>
        <v/>
      </c>
      <c r="M97" s="8" t="str">
        <f>IF(NOT(COUNTIFS(Intervencoes!$A$7:$A$26,A97,Intervencoes!$B$7:$B$26,"&lt;&gt;")=1),"",IF(OR(B97="",C97="",D97="",E97="",COUNT(G97:H97)&lt;&gt;2),"Faltam dados da execução",IF(OR(H97&lt;G97,AND(I97&lt;&gt;"",J97&lt;&gt;"",J97&lt;I97)),"Rever ordem das datas",IF(OR(NOT(ISNUMBER(L97)),L97&lt;&gt;0,COUNTIFS($A$115:$A$174,A97,$D$115:$D$174,"&lt;&gt;OK")&gt;0),"Rever distribuição anual","Preenchido; sujeito a análise"))))</f>
        <v/>
      </c>
    </row>
    <row r="98" spans="1:13" ht="34.950000000000003" customHeight="1">
      <c r="A98" s="8" t="s">
        <v>823</v>
      </c>
      <c r="B98" s="7"/>
      <c r="C98" s="7"/>
      <c r="D98" s="7"/>
      <c r="E98" s="7"/>
      <c r="F98" s="7"/>
      <c r="G98" s="10"/>
      <c r="H98" s="10"/>
      <c r="I98" s="10"/>
      <c r="J98" s="10"/>
      <c r="K98" s="16" t="str">
        <f>IF(NOT(COUNTIFS(Intervencoes!$A$7:$A$26,A98,Intervencoes!$B$7:$B$26,"&lt;&gt;")=1),"",IF(COUNTIF($A$115:$A$174,A98)=0,"Por apurar",SUMIF($A$115:$A$174,A98,$C$115:$C$174)))</f>
        <v/>
      </c>
      <c r="L98" s="37" t="str">
        <f>IF(NOT(COUNTIFS(Intervencoes!$A$7:$A$106,A98,Intervencoes!$B$7:$B$106,"&lt;&gt;")=1),"",IF(AND(ISNUMBER(K98),ISNUMBER(INDEX(Financiamento!$H$7:$H$106,MATCH(A98,Financiamento!$A$7:$A$106,0)))),INDEX(Financiamento!$H$7:$H$106,MATCH(A98,Financiamento!$A$7:$A$106,0))-K98,"Por apurar"))</f>
        <v/>
      </c>
      <c r="M98" s="8" t="str">
        <f>IF(NOT(COUNTIFS(Intervencoes!$A$7:$A$26,A98,Intervencoes!$B$7:$B$26,"&lt;&gt;")=1),"",IF(OR(B98="",C98="",D98="",E98="",COUNT(G98:H98)&lt;&gt;2),"Faltam dados da execução",IF(OR(H98&lt;G98,AND(I98&lt;&gt;"",J98&lt;&gt;"",J98&lt;I98)),"Rever ordem das datas",IF(OR(NOT(ISNUMBER(L98)),L98&lt;&gt;0,COUNTIFS($A$115:$A$174,A98,$D$115:$D$174,"&lt;&gt;OK")&gt;0),"Rever distribuição anual","Preenchido; sujeito a análise"))))</f>
        <v/>
      </c>
    </row>
    <row r="99" spans="1:13" ht="34.950000000000003" customHeight="1">
      <c r="A99" s="8" t="s">
        <v>824</v>
      </c>
      <c r="B99" s="7"/>
      <c r="C99" s="7"/>
      <c r="D99" s="7"/>
      <c r="E99" s="7"/>
      <c r="F99" s="7"/>
      <c r="G99" s="10"/>
      <c r="H99" s="10"/>
      <c r="I99" s="10"/>
      <c r="J99" s="10"/>
      <c r="K99" s="16" t="str">
        <f>IF(NOT(COUNTIFS(Intervencoes!$A$7:$A$26,A99,Intervencoes!$B$7:$B$26,"&lt;&gt;")=1),"",IF(COUNTIF($A$115:$A$174,A99)=0,"Por apurar",SUMIF($A$115:$A$174,A99,$C$115:$C$174)))</f>
        <v/>
      </c>
      <c r="L99" s="37" t="str">
        <f>IF(NOT(COUNTIFS(Intervencoes!$A$7:$A$106,A99,Intervencoes!$B$7:$B$106,"&lt;&gt;")=1),"",IF(AND(ISNUMBER(K99),ISNUMBER(INDEX(Financiamento!$H$7:$H$106,MATCH(A99,Financiamento!$A$7:$A$106,0)))),INDEX(Financiamento!$H$7:$H$106,MATCH(A99,Financiamento!$A$7:$A$106,0))-K99,"Por apurar"))</f>
        <v/>
      </c>
      <c r="M99" s="8" t="str">
        <f>IF(NOT(COUNTIFS(Intervencoes!$A$7:$A$26,A99,Intervencoes!$B$7:$B$26,"&lt;&gt;")=1),"",IF(OR(B99="",C99="",D99="",E99="",COUNT(G99:H99)&lt;&gt;2),"Faltam dados da execução",IF(OR(H99&lt;G99,AND(I99&lt;&gt;"",J99&lt;&gt;"",J99&lt;I99)),"Rever ordem das datas",IF(OR(NOT(ISNUMBER(L99)),L99&lt;&gt;0,COUNTIFS($A$115:$A$174,A99,$D$115:$D$174,"&lt;&gt;OK")&gt;0),"Rever distribuição anual","Preenchido; sujeito a análise"))))</f>
        <v/>
      </c>
    </row>
    <row r="100" spans="1:13" ht="34.950000000000003" customHeight="1">
      <c r="A100" s="8" t="s">
        <v>825</v>
      </c>
      <c r="B100" s="7"/>
      <c r="C100" s="7"/>
      <c r="D100" s="7"/>
      <c r="E100" s="7"/>
      <c r="F100" s="7"/>
      <c r="G100" s="10"/>
      <c r="H100" s="10"/>
      <c r="I100" s="10"/>
      <c r="J100" s="10"/>
      <c r="K100" s="16" t="str">
        <f>IF(NOT(COUNTIFS(Intervencoes!$A$7:$A$26,A100,Intervencoes!$B$7:$B$26,"&lt;&gt;")=1),"",IF(COUNTIF($A$115:$A$174,A100)=0,"Por apurar",SUMIF($A$115:$A$174,A100,$C$115:$C$174)))</f>
        <v/>
      </c>
      <c r="L100" s="37" t="str">
        <f>IF(NOT(COUNTIFS(Intervencoes!$A$7:$A$106,A100,Intervencoes!$B$7:$B$106,"&lt;&gt;")=1),"",IF(AND(ISNUMBER(K100),ISNUMBER(INDEX(Financiamento!$H$7:$H$106,MATCH(A100,Financiamento!$A$7:$A$106,0)))),INDEX(Financiamento!$H$7:$H$106,MATCH(A100,Financiamento!$A$7:$A$106,0))-K100,"Por apurar"))</f>
        <v/>
      </c>
      <c r="M100" s="8" t="str">
        <f>IF(NOT(COUNTIFS(Intervencoes!$A$7:$A$26,A100,Intervencoes!$B$7:$B$26,"&lt;&gt;")=1),"",IF(OR(B100="",C100="",D100="",E100="",COUNT(G100:H100)&lt;&gt;2),"Faltam dados da execução",IF(OR(H100&lt;G100,AND(I100&lt;&gt;"",J100&lt;&gt;"",J100&lt;I100)),"Rever ordem das datas",IF(OR(NOT(ISNUMBER(L100)),L100&lt;&gt;0,COUNTIFS($A$115:$A$174,A100,$D$115:$D$174,"&lt;&gt;OK")&gt;0),"Rever distribuição anual","Preenchido; sujeito a análise"))))</f>
        <v/>
      </c>
    </row>
    <row r="101" spans="1:13" ht="34.950000000000003" customHeight="1">
      <c r="A101" s="8" t="s">
        <v>826</v>
      </c>
      <c r="B101" s="7"/>
      <c r="C101" s="7"/>
      <c r="D101" s="7"/>
      <c r="E101" s="7"/>
      <c r="F101" s="7"/>
      <c r="G101" s="10"/>
      <c r="H101" s="10"/>
      <c r="I101" s="10"/>
      <c r="J101" s="10"/>
      <c r="K101" s="16" t="str">
        <f>IF(NOT(COUNTIFS(Intervencoes!$A$7:$A$26,A101,Intervencoes!$B$7:$B$26,"&lt;&gt;")=1),"",IF(COUNTIF($A$115:$A$174,A101)=0,"Por apurar",SUMIF($A$115:$A$174,A101,$C$115:$C$174)))</f>
        <v/>
      </c>
      <c r="L101" s="37" t="str">
        <f>IF(NOT(COUNTIFS(Intervencoes!$A$7:$A$106,A101,Intervencoes!$B$7:$B$106,"&lt;&gt;")=1),"",IF(AND(ISNUMBER(K101),ISNUMBER(INDEX(Financiamento!$H$7:$H$106,MATCH(A101,Financiamento!$A$7:$A$106,0)))),INDEX(Financiamento!$H$7:$H$106,MATCH(A101,Financiamento!$A$7:$A$106,0))-K101,"Por apurar"))</f>
        <v/>
      </c>
      <c r="M101" s="8" t="str">
        <f>IF(NOT(COUNTIFS(Intervencoes!$A$7:$A$26,A101,Intervencoes!$B$7:$B$26,"&lt;&gt;")=1),"",IF(OR(B101="",C101="",D101="",E101="",COUNT(G101:H101)&lt;&gt;2),"Faltam dados da execução",IF(OR(H101&lt;G101,AND(I101&lt;&gt;"",J101&lt;&gt;"",J101&lt;I101)),"Rever ordem das datas",IF(OR(NOT(ISNUMBER(L101)),L101&lt;&gt;0,COUNTIFS($A$115:$A$174,A101,$D$115:$D$174,"&lt;&gt;OK")&gt;0),"Rever distribuição anual","Preenchido; sujeito a análise"))))</f>
        <v/>
      </c>
    </row>
    <row r="102" spans="1:13" ht="34.950000000000003" customHeight="1">
      <c r="A102" s="8" t="s">
        <v>827</v>
      </c>
      <c r="B102" s="7"/>
      <c r="C102" s="7"/>
      <c r="D102" s="7"/>
      <c r="E102" s="7"/>
      <c r="F102" s="7"/>
      <c r="G102" s="10"/>
      <c r="H102" s="10"/>
      <c r="I102" s="10"/>
      <c r="J102" s="10"/>
      <c r="K102" s="16" t="str">
        <f>IF(NOT(COUNTIFS(Intervencoes!$A$7:$A$26,A102,Intervencoes!$B$7:$B$26,"&lt;&gt;")=1),"",IF(COUNTIF($A$115:$A$174,A102)=0,"Por apurar",SUMIF($A$115:$A$174,A102,$C$115:$C$174)))</f>
        <v/>
      </c>
      <c r="L102" s="37" t="str">
        <f>IF(NOT(COUNTIFS(Intervencoes!$A$7:$A$106,A102,Intervencoes!$B$7:$B$106,"&lt;&gt;")=1),"",IF(AND(ISNUMBER(K102),ISNUMBER(INDEX(Financiamento!$H$7:$H$106,MATCH(A102,Financiamento!$A$7:$A$106,0)))),INDEX(Financiamento!$H$7:$H$106,MATCH(A102,Financiamento!$A$7:$A$106,0))-K102,"Por apurar"))</f>
        <v/>
      </c>
      <c r="M102" s="8" t="str">
        <f>IF(NOT(COUNTIFS(Intervencoes!$A$7:$A$26,A102,Intervencoes!$B$7:$B$26,"&lt;&gt;")=1),"",IF(OR(B102="",C102="",D102="",E102="",COUNT(G102:H102)&lt;&gt;2),"Faltam dados da execução",IF(OR(H102&lt;G102,AND(I102&lt;&gt;"",J102&lt;&gt;"",J102&lt;I102)),"Rever ordem das datas",IF(OR(NOT(ISNUMBER(L102)),L102&lt;&gt;0,COUNTIFS($A$115:$A$174,A102,$D$115:$D$174,"&lt;&gt;OK")&gt;0),"Rever distribuição anual","Preenchido; sujeito a análise"))))</f>
        <v/>
      </c>
    </row>
    <row r="103" spans="1:13" ht="34.950000000000003" customHeight="1">
      <c r="A103" s="8" t="s">
        <v>828</v>
      </c>
      <c r="B103" s="7"/>
      <c r="C103" s="7"/>
      <c r="D103" s="7"/>
      <c r="E103" s="7"/>
      <c r="F103" s="7"/>
      <c r="G103" s="10"/>
      <c r="H103" s="10"/>
      <c r="I103" s="10"/>
      <c r="J103" s="10"/>
      <c r="K103" s="16" t="str">
        <f>IF(NOT(COUNTIFS(Intervencoes!$A$7:$A$26,A103,Intervencoes!$B$7:$B$26,"&lt;&gt;")=1),"",IF(COUNTIF($A$115:$A$174,A103)=0,"Por apurar",SUMIF($A$115:$A$174,A103,$C$115:$C$174)))</f>
        <v/>
      </c>
      <c r="L103" s="37" t="str">
        <f>IF(NOT(COUNTIFS(Intervencoes!$A$7:$A$106,A103,Intervencoes!$B$7:$B$106,"&lt;&gt;")=1),"",IF(AND(ISNUMBER(K103),ISNUMBER(INDEX(Financiamento!$H$7:$H$106,MATCH(A103,Financiamento!$A$7:$A$106,0)))),INDEX(Financiamento!$H$7:$H$106,MATCH(A103,Financiamento!$A$7:$A$106,0))-K103,"Por apurar"))</f>
        <v/>
      </c>
      <c r="M103" s="8" t="str">
        <f>IF(NOT(COUNTIFS(Intervencoes!$A$7:$A$26,A103,Intervencoes!$B$7:$B$26,"&lt;&gt;")=1),"",IF(OR(B103="",C103="",D103="",E103="",COUNT(G103:H103)&lt;&gt;2),"Faltam dados da execução",IF(OR(H103&lt;G103,AND(I103&lt;&gt;"",J103&lt;&gt;"",J103&lt;I103)),"Rever ordem das datas",IF(OR(NOT(ISNUMBER(L103)),L103&lt;&gt;0,COUNTIFS($A$115:$A$174,A103,$D$115:$D$174,"&lt;&gt;OK")&gt;0),"Rever distribuição anual","Preenchido; sujeito a análise"))))</f>
        <v/>
      </c>
    </row>
    <row r="104" spans="1:13" ht="34.950000000000003" customHeight="1">
      <c r="A104" s="8" t="s">
        <v>829</v>
      </c>
      <c r="B104" s="7"/>
      <c r="C104" s="7"/>
      <c r="D104" s="7"/>
      <c r="E104" s="7"/>
      <c r="F104" s="7"/>
      <c r="G104" s="10"/>
      <c r="H104" s="10"/>
      <c r="I104" s="10"/>
      <c r="J104" s="10"/>
      <c r="K104" s="16" t="str">
        <f>IF(NOT(COUNTIFS(Intervencoes!$A$7:$A$26,A104,Intervencoes!$B$7:$B$26,"&lt;&gt;")=1),"",IF(COUNTIF($A$115:$A$174,A104)=0,"Por apurar",SUMIF($A$115:$A$174,A104,$C$115:$C$174)))</f>
        <v/>
      </c>
      <c r="L104" s="37" t="str">
        <f>IF(NOT(COUNTIFS(Intervencoes!$A$7:$A$106,A104,Intervencoes!$B$7:$B$106,"&lt;&gt;")=1),"",IF(AND(ISNUMBER(K104),ISNUMBER(INDEX(Financiamento!$H$7:$H$106,MATCH(A104,Financiamento!$A$7:$A$106,0)))),INDEX(Financiamento!$H$7:$H$106,MATCH(A104,Financiamento!$A$7:$A$106,0))-K104,"Por apurar"))</f>
        <v/>
      </c>
      <c r="M104" s="8" t="str">
        <f>IF(NOT(COUNTIFS(Intervencoes!$A$7:$A$26,A104,Intervencoes!$B$7:$B$26,"&lt;&gt;")=1),"",IF(OR(B104="",C104="",D104="",E104="",COUNT(G104:H104)&lt;&gt;2),"Faltam dados da execução",IF(OR(H104&lt;G104,AND(I104&lt;&gt;"",J104&lt;&gt;"",J104&lt;I104)),"Rever ordem das datas",IF(OR(NOT(ISNUMBER(L104)),L104&lt;&gt;0,COUNTIFS($A$115:$A$174,A104,$D$115:$D$174,"&lt;&gt;OK")&gt;0),"Rever distribuição anual","Preenchido; sujeito a análise"))))</f>
        <v/>
      </c>
    </row>
    <row r="105" spans="1:13" ht="34.950000000000003" customHeight="1">
      <c r="A105" s="8" t="s">
        <v>830</v>
      </c>
      <c r="B105" s="7"/>
      <c r="C105" s="7"/>
      <c r="D105" s="7"/>
      <c r="E105" s="7"/>
      <c r="F105" s="7"/>
      <c r="G105" s="10"/>
      <c r="H105" s="10"/>
      <c r="I105" s="10"/>
      <c r="J105" s="10"/>
      <c r="K105" s="16" t="str">
        <f>IF(NOT(COUNTIFS(Intervencoes!$A$7:$A$26,A105,Intervencoes!$B$7:$B$26,"&lt;&gt;")=1),"",IF(COUNTIF($A$115:$A$174,A105)=0,"Por apurar",SUMIF($A$115:$A$174,A105,$C$115:$C$174)))</f>
        <v/>
      </c>
      <c r="L105" s="37" t="str">
        <f>IF(NOT(COUNTIFS(Intervencoes!$A$7:$A$106,A105,Intervencoes!$B$7:$B$106,"&lt;&gt;")=1),"",IF(AND(ISNUMBER(K105),ISNUMBER(INDEX(Financiamento!$H$7:$H$106,MATCH(A105,Financiamento!$A$7:$A$106,0)))),INDEX(Financiamento!$H$7:$H$106,MATCH(A105,Financiamento!$A$7:$A$106,0))-K105,"Por apurar"))</f>
        <v/>
      </c>
      <c r="M105" s="8" t="str">
        <f>IF(NOT(COUNTIFS(Intervencoes!$A$7:$A$26,A105,Intervencoes!$B$7:$B$26,"&lt;&gt;")=1),"",IF(OR(B105="",C105="",D105="",E105="",COUNT(G105:H105)&lt;&gt;2),"Faltam dados da execução",IF(OR(H105&lt;G105,AND(I105&lt;&gt;"",J105&lt;&gt;"",J105&lt;I105)),"Rever ordem das datas",IF(OR(NOT(ISNUMBER(L105)),L105&lt;&gt;0,COUNTIFS($A$115:$A$174,A105,$D$115:$D$174,"&lt;&gt;OK")&gt;0),"Rever distribuição anual","Preenchido; sujeito a análise"))))</f>
        <v/>
      </c>
    </row>
    <row r="106" spans="1:13" ht="34.950000000000003" customHeight="1">
      <c r="A106" s="8" t="s">
        <v>831</v>
      </c>
      <c r="B106" s="7"/>
      <c r="C106" s="7"/>
      <c r="D106" s="7"/>
      <c r="E106" s="7"/>
      <c r="F106" s="7"/>
      <c r="G106" s="10"/>
      <c r="H106" s="10"/>
      <c r="I106" s="10"/>
      <c r="J106" s="10"/>
      <c r="K106" s="16" t="str">
        <f>IF(NOT(COUNTIFS(Intervencoes!$A$7:$A$26,A106,Intervencoes!$B$7:$B$26,"&lt;&gt;")=1),"",IF(COUNTIF($A$115:$A$174,A106)=0,"Por apurar",SUMIF($A$115:$A$174,A106,$C$115:$C$174)))</f>
        <v/>
      </c>
      <c r="L106" s="37" t="str">
        <f>IF(NOT(COUNTIFS(Intervencoes!$A$7:$A$106,A106,Intervencoes!$B$7:$B$106,"&lt;&gt;")=1),"",IF(AND(ISNUMBER(K106),ISNUMBER(INDEX(Financiamento!$H$7:$H$106,MATCH(A106,Financiamento!$A$7:$A$106,0)))),INDEX(Financiamento!$H$7:$H$106,MATCH(A106,Financiamento!$A$7:$A$106,0))-K106,"Por apurar"))</f>
        <v/>
      </c>
      <c r="M106" s="8" t="str">
        <f>IF(NOT(COUNTIFS(Intervencoes!$A$7:$A$26,A106,Intervencoes!$B$7:$B$26,"&lt;&gt;")=1),"",IF(OR(B106="",C106="",D106="",E106="",COUNT(G106:H106)&lt;&gt;2),"Faltam dados da execução",IF(OR(H106&lt;G106,AND(I106&lt;&gt;"",J106&lt;&gt;"",J106&lt;I106)),"Rever ordem das datas",IF(OR(NOT(ISNUMBER(L106)),L106&lt;&gt;0,COUNTIFS($A$115:$A$174,A106,$D$115:$D$174,"&lt;&gt;OK")&gt;0),"Rever distribuição anual","Preenchido; sujeito a análise"))))</f>
        <v/>
      </c>
    </row>
    <row r="111" spans="1:13">
      <c r="A111" t="s">
        <v>466</v>
      </c>
    </row>
    <row r="112" spans="1:13">
      <c r="A112" t="s">
        <v>467</v>
      </c>
    </row>
    <row r="114" spans="1:4">
      <c r="A114" s="17" t="s">
        <v>3</v>
      </c>
      <c r="B114" s="17" t="s">
        <v>468</v>
      </c>
      <c r="C114" s="17" t="s">
        <v>469</v>
      </c>
      <c r="D114" s="17" t="s">
        <v>470</v>
      </c>
    </row>
    <row r="115" spans="1:4">
      <c r="A115" s="18"/>
      <c r="B115" s="18"/>
      <c r="C115" s="19"/>
      <c r="D115" s="20" t="str">
        <f>IF(COUNTA(A115:C115)=0,"",IF(OR(NOT(COUNTIFS(Intervencoes!$A$7:$A$26,A115,Intervencoes!$B$7:$B$26,"&lt;&gt;")=1),COUNT(B115:C115)&lt;&gt;2,C115&lt;0,B115&lt;&gt;INT(B115)),"Rever intervenção, ano ou valor",IF(COUNTIFS($A$115:$A$174,A115,$B$115:$B$174,B115)&gt;1,"Rever ano duplicado","OK")))</f>
        <v/>
      </c>
    </row>
    <row r="116" spans="1:4">
      <c r="A116" s="18"/>
      <c r="B116" s="18"/>
      <c r="C116" s="19"/>
      <c r="D116" s="20" t="str">
        <f>IF(COUNTA(A116:C116)=0,"",IF(OR(NOT(COUNTIFS(Intervencoes!$A$7:$A$26,A116,Intervencoes!$B$7:$B$26,"&lt;&gt;")=1),COUNT(B116:C116)&lt;&gt;2,C116&lt;0,B116&lt;&gt;INT(B116)),"Rever intervenção, ano ou valor",IF(COUNTIFS($A$115:$A$174,A116,$B$115:$B$174,B116)&gt;1,"Rever ano duplicado","OK")))</f>
        <v/>
      </c>
    </row>
    <row r="117" spans="1:4">
      <c r="A117" s="18"/>
      <c r="B117" s="18"/>
      <c r="C117" s="19"/>
      <c r="D117" s="20" t="str">
        <f>IF(COUNTA(A117:C117)=0,"",IF(OR(NOT(COUNTIFS(Intervencoes!$A$7:$A$26,A117,Intervencoes!$B$7:$B$26,"&lt;&gt;")=1),COUNT(B117:C117)&lt;&gt;2,C117&lt;0,B117&lt;&gt;INT(B117)),"Rever intervenção, ano ou valor",IF(COUNTIFS($A$115:$A$174,A117,$B$115:$B$174,B117)&gt;1,"Rever ano duplicado","OK")))</f>
        <v/>
      </c>
    </row>
    <row r="118" spans="1:4">
      <c r="A118" s="18"/>
      <c r="B118" s="18"/>
      <c r="C118" s="19"/>
      <c r="D118" s="20" t="str">
        <f>IF(COUNTA(A118:C118)=0,"",IF(OR(NOT(COUNTIFS(Intervencoes!$A$7:$A$26,A118,Intervencoes!$B$7:$B$26,"&lt;&gt;")=1),COUNT(B118:C118)&lt;&gt;2,C118&lt;0,B118&lt;&gt;INT(B118)),"Rever intervenção, ano ou valor",IF(COUNTIFS($A$115:$A$174,A118,$B$115:$B$174,B118)&gt;1,"Rever ano duplicado","OK")))</f>
        <v/>
      </c>
    </row>
    <row r="119" spans="1:4">
      <c r="A119" s="18"/>
      <c r="B119" s="18"/>
      <c r="C119" s="19"/>
      <c r="D119" s="20" t="str">
        <f>IF(COUNTA(A119:C119)=0,"",IF(OR(NOT(COUNTIFS(Intervencoes!$A$7:$A$26,A119,Intervencoes!$B$7:$B$26,"&lt;&gt;")=1),COUNT(B119:C119)&lt;&gt;2,C119&lt;0,B119&lt;&gt;INT(B119)),"Rever intervenção, ano ou valor",IF(COUNTIFS($A$115:$A$174,A119,$B$115:$B$174,B119)&gt;1,"Rever ano duplicado","OK")))</f>
        <v/>
      </c>
    </row>
    <row r="120" spans="1:4">
      <c r="A120" s="18"/>
      <c r="B120" s="18"/>
      <c r="C120" s="19"/>
      <c r="D120" s="20" t="str">
        <f>IF(COUNTA(A120:C120)=0,"",IF(OR(NOT(COUNTIFS(Intervencoes!$A$7:$A$26,A120,Intervencoes!$B$7:$B$26,"&lt;&gt;")=1),COUNT(B120:C120)&lt;&gt;2,C120&lt;0,B120&lt;&gt;INT(B120)),"Rever intervenção, ano ou valor",IF(COUNTIFS($A$115:$A$174,A120,$B$115:$B$174,B120)&gt;1,"Rever ano duplicado","OK")))</f>
        <v/>
      </c>
    </row>
    <row r="121" spans="1:4">
      <c r="A121" s="18"/>
      <c r="B121" s="18"/>
      <c r="C121" s="19"/>
      <c r="D121" s="20" t="str">
        <f>IF(COUNTA(A121:C121)=0,"",IF(OR(NOT(COUNTIFS(Intervencoes!$A$7:$A$26,A121,Intervencoes!$B$7:$B$26,"&lt;&gt;")=1),COUNT(B121:C121)&lt;&gt;2,C121&lt;0,B121&lt;&gt;INT(B121)),"Rever intervenção, ano ou valor",IF(COUNTIFS($A$115:$A$174,A121,$B$115:$B$174,B121)&gt;1,"Rever ano duplicado","OK")))</f>
        <v/>
      </c>
    </row>
    <row r="122" spans="1:4">
      <c r="A122" s="18"/>
      <c r="B122" s="18"/>
      <c r="C122" s="19"/>
      <c r="D122" s="20" t="str">
        <f>IF(COUNTA(A122:C122)=0,"",IF(OR(NOT(COUNTIFS(Intervencoes!$A$7:$A$26,A122,Intervencoes!$B$7:$B$26,"&lt;&gt;")=1),COUNT(B122:C122)&lt;&gt;2,C122&lt;0,B122&lt;&gt;INT(B122)),"Rever intervenção, ano ou valor",IF(COUNTIFS($A$115:$A$174,A122,$B$115:$B$174,B122)&gt;1,"Rever ano duplicado","OK")))</f>
        <v/>
      </c>
    </row>
    <row r="123" spans="1:4">
      <c r="A123" s="18"/>
      <c r="B123" s="18"/>
      <c r="C123" s="19"/>
      <c r="D123" s="20" t="str">
        <f>IF(COUNTA(A123:C123)=0,"",IF(OR(NOT(COUNTIFS(Intervencoes!$A$7:$A$26,A123,Intervencoes!$B$7:$B$26,"&lt;&gt;")=1),COUNT(B123:C123)&lt;&gt;2,C123&lt;0,B123&lt;&gt;INT(B123)),"Rever intervenção, ano ou valor",IF(COUNTIFS($A$115:$A$174,A123,$B$115:$B$174,B123)&gt;1,"Rever ano duplicado","OK")))</f>
        <v/>
      </c>
    </row>
    <row r="124" spans="1:4">
      <c r="A124" s="18"/>
      <c r="B124" s="18"/>
      <c r="C124" s="19"/>
      <c r="D124" s="20" t="str">
        <f>IF(COUNTA(A124:C124)=0,"",IF(OR(NOT(COUNTIFS(Intervencoes!$A$7:$A$26,A124,Intervencoes!$B$7:$B$26,"&lt;&gt;")=1),COUNT(B124:C124)&lt;&gt;2,C124&lt;0,B124&lt;&gt;INT(B124)),"Rever intervenção, ano ou valor",IF(COUNTIFS($A$115:$A$174,A124,$B$115:$B$174,B124)&gt;1,"Rever ano duplicado","OK")))</f>
        <v/>
      </c>
    </row>
    <row r="125" spans="1:4">
      <c r="A125" s="18"/>
      <c r="B125" s="18"/>
      <c r="C125" s="19"/>
      <c r="D125" s="20" t="str">
        <f>IF(COUNTA(A125:C125)=0,"",IF(OR(NOT(COUNTIFS(Intervencoes!$A$7:$A$26,A125,Intervencoes!$B$7:$B$26,"&lt;&gt;")=1),COUNT(B125:C125)&lt;&gt;2,C125&lt;0,B125&lt;&gt;INT(B125)),"Rever intervenção, ano ou valor",IF(COUNTIFS($A$115:$A$174,A125,$B$115:$B$174,B125)&gt;1,"Rever ano duplicado","OK")))</f>
        <v/>
      </c>
    </row>
    <row r="126" spans="1:4">
      <c r="A126" s="18"/>
      <c r="B126" s="18"/>
      <c r="C126" s="19"/>
      <c r="D126" s="20" t="str">
        <f>IF(COUNTA(A126:C126)=0,"",IF(OR(NOT(COUNTIFS(Intervencoes!$A$7:$A$26,A126,Intervencoes!$B$7:$B$26,"&lt;&gt;")=1),COUNT(B126:C126)&lt;&gt;2,C126&lt;0,B126&lt;&gt;INT(B126)),"Rever intervenção, ano ou valor",IF(COUNTIFS($A$115:$A$174,A126,$B$115:$B$174,B126)&gt;1,"Rever ano duplicado","OK")))</f>
        <v/>
      </c>
    </row>
    <row r="127" spans="1:4">
      <c r="A127" s="18"/>
      <c r="B127" s="18"/>
      <c r="C127" s="19"/>
      <c r="D127" s="20" t="str">
        <f>IF(COUNTA(A127:C127)=0,"",IF(OR(NOT(COUNTIFS(Intervencoes!$A$7:$A$26,A127,Intervencoes!$B$7:$B$26,"&lt;&gt;")=1),COUNT(B127:C127)&lt;&gt;2,C127&lt;0,B127&lt;&gt;INT(B127)),"Rever intervenção, ano ou valor",IF(COUNTIFS($A$115:$A$174,A127,$B$115:$B$174,B127)&gt;1,"Rever ano duplicado","OK")))</f>
        <v/>
      </c>
    </row>
    <row r="128" spans="1:4">
      <c r="A128" s="18"/>
      <c r="B128" s="18"/>
      <c r="C128" s="19"/>
      <c r="D128" s="20" t="str">
        <f>IF(COUNTA(A128:C128)=0,"",IF(OR(NOT(COUNTIFS(Intervencoes!$A$7:$A$26,A128,Intervencoes!$B$7:$B$26,"&lt;&gt;")=1),COUNT(B128:C128)&lt;&gt;2,C128&lt;0,B128&lt;&gt;INT(B128)),"Rever intervenção, ano ou valor",IF(COUNTIFS($A$115:$A$174,A128,$B$115:$B$174,B128)&gt;1,"Rever ano duplicado","OK")))</f>
        <v/>
      </c>
    </row>
    <row r="129" spans="1:4">
      <c r="A129" s="18"/>
      <c r="B129" s="18"/>
      <c r="C129" s="19"/>
      <c r="D129" s="20" t="str">
        <f>IF(COUNTA(A129:C129)=0,"",IF(OR(NOT(COUNTIFS(Intervencoes!$A$7:$A$26,A129,Intervencoes!$B$7:$B$26,"&lt;&gt;")=1),COUNT(B129:C129)&lt;&gt;2,C129&lt;0,B129&lt;&gt;INT(B129)),"Rever intervenção, ano ou valor",IF(COUNTIFS($A$115:$A$174,A129,$B$115:$B$174,B129)&gt;1,"Rever ano duplicado","OK")))</f>
        <v/>
      </c>
    </row>
    <row r="130" spans="1:4">
      <c r="A130" s="18"/>
      <c r="B130" s="18"/>
      <c r="C130" s="19"/>
      <c r="D130" s="20" t="str">
        <f>IF(COUNTA(A130:C130)=0,"",IF(OR(NOT(COUNTIFS(Intervencoes!$A$7:$A$26,A130,Intervencoes!$B$7:$B$26,"&lt;&gt;")=1),COUNT(B130:C130)&lt;&gt;2,C130&lt;0,B130&lt;&gt;INT(B130)),"Rever intervenção, ano ou valor",IF(COUNTIFS($A$115:$A$174,A130,$B$115:$B$174,B130)&gt;1,"Rever ano duplicado","OK")))</f>
        <v/>
      </c>
    </row>
    <row r="131" spans="1:4">
      <c r="A131" s="18"/>
      <c r="B131" s="18"/>
      <c r="C131" s="19"/>
      <c r="D131" s="20" t="str">
        <f>IF(COUNTA(A131:C131)=0,"",IF(OR(NOT(COUNTIFS(Intervencoes!$A$7:$A$26,A131,Intervencoes!$B$7:$B$26,"&lt;&gt;")=1),COUNT(B131:C131)&lt;&gt;2,C131&lt;0,B131&lt;&gt;INT(B131)),"Rever intervenção, ano ou valor",IF(COUNTIFS($A$115:$A$174,A131,$B$115:$B$174,B131)&gt;1,"Rever ano duplicado","OK")))</f>
        <v/>
      </c>
    </row>
    <row r="132" spans="1:4">
      <c r="A132" s="18"/>
      <c r="B132" s="18"/>
      <c r="C132" s="19"/>
      <c r="D132" s="20" t="str">
        <f>IF(COUNTA(A132:C132)=0,"",IF(OR(NOT(COUNTIFS(Intervencoes!$A$7:$A$26,A132,Intervencoes!$B$7:$B$26,"&lt;&gt;")=1),COUNT(B132:C132)&lt;&gt;2,C132&lt;0,B132&lt;&gt;INT(B132)),"Rever intervenção, ano ou valor",IF(COUNTIFS($A$115:$A$174,A132,$B$115:$B$174,B132)&gt;1,"Rever ano duplicado","OK")))</f>
        <v/>
      </c>
    </row>
    <row r="133" spans="1:4">
      <c r="A133" s="18"/>
      <c r="B133" s="18"/>
      <c r="C133" s="19"/>
      <c r="D133" s="20" t="str">
        <f>IF(COUNTA(A133:C133)=0,"",IF(OR(NOT(COUNTIFS(Intervencoes!$A$7:$A$26,A133,Intervencoes!$B$7:$B$26,"&lt;&gt;")=1),COUNT(B133:C133)&lt;&gt;2,C133&lt;0,B133&lt;&gt;INT(B133)),"Rever intervenção, ano ou valor",IF(COUNTIFS($A$115:$A$174,A133,$B$115:$B$174,B133)&gt;1,"Rever ano duplicado","OK")))</f>
        <v/>
      </c>
    </row>
    <row r="134" spans="1:4">
      <c r="A134" s="18"/>
      <c r="B134" s="18"/>
      <c r="C134" s="19"/>
      <c r="D134" s="20" t="str">
        <f>IF(COUNTA(A134:C134)=0,"",IF(OR(NOT(COUNTIFS(Intervencoes!$A$7:$A$26,A134,Intervencoes!$B$7:$B$26,"&lt;&gt;")=1),COUNT(B134:C134)&lt;&gt;2,C134&lt;0,B134&lt;&gt;INT(B134)),"Rever intervenção, ano ou valor",IF(COUNTIFS($A$115:$A$174,A134,$B$115:$B$174,B134)&gt;1,"Rever ano duplicado","OK")))</f>
        <v/>
      </c>
    </row>
    <row r="135" spans="1:4">
      <c r="A135" s="18"/>
      <c r="B135" s="18"/>
      <c r="C135" s="19"/>
      <c r="D135" s="20" t="str">
        <f>IF(COUNTA(A135:C135)=0,"",IF(OR(NOT(COUNTIFS(Intervencoes!$A$7:$A$26,A135,Intervencoes!$B$7:$B$26,"&lt;&gt;")=1),COUNT(B135:C135)&lt;&gt;2,C135&lt;0,B135&lt;&gt;INT(B135)),"Rever intervenção, ano ou valor",IF(COUNTIFS($A$115:$A$174,A135,$B$115:$B$174,B135)&gt;1,"Rever ano duplicado","OK")))</f>
        <v/>
      </c>
    </row>
    <row r="136" spans="1:4">
      <c r="A136" s="18"/>
      <c r="B136" s="18"/>
      <c r="C136" s="19"/>
      <c r="D136" s="20" t="str">
        <f>IF(COUNTA(A136:C136)=0,"",IF(OR(NOT(COUNTIFS(Intervencoes!$A$7:$A$26,A136,Intervencoes!$B$7:$B$26,"&lt;&gt;")=1),COUNT(B136:C136)&lt;&gt;2,C136&lt;0,B136&lt;&gt;INT(B136)),"Rever intervenção, ano ou valor",IF(COUNTIFS($A$115:$A$174,A136,$B$115:$B$174,B136)&gt;1,"Rever ano duplicado","OK")))</f>
        <v/>
      </c>
    </row>
    <row r="137" spans="1:4">
      <c r="A137" s="18"/>
      <c r="B137" s="18"/>
      <c r="C137" s="19"/>
      <c r="D137" s="20" t="str">
        <f>IF(COUNTA(A137:C137)=0,"",IF(OR(NOT(COUNTIFS(Intervencoes!$A$7:$A$26,A137,Intervencoes!$B$7:$B$26,"&lt;&gt;")=1),COUNT(B137:C137)&lt;&gt;2,C137&lt;0,B137&lt;&gt;INT(B137)),"Rever intervenção, ano ou valor",IF(COUNTIFS($A$115:$A$174,A137,$B$115:$B$174,B137)&gt;1,"Rever ano duplicado","OK")))</f>
        <v/>
      </c>
    </row>
    <row r="138" spans="1:4">
      <c r="A138" s="18"/>
      <c r="B138" s="18"/>
      <c r="C138" s="19"/>
      <c r="D138" s="20" t="str">
        <f>IF(COUNTA(A138:C138)=0,"",IF(OR(NOT(COUNTIFS(Intervencoes!$A$7:$A$26,A138,Intervencoes!$B$7:$B$26,"&lt;&gt;")=1),COUNT(B138:C138)&lt;&gt;2,C138&lt;0,B138&lt;&gt;INT(B138)),"Rever intervenção, ano ou valor",IF(COUNTIFS($A$115:$A$174,A138,$B$115:$B$174,B138)&gt;1,"Rever ano duplicado","OK")))</f>
        <v/>
      </c>
    </row>
    <row r="139" spans="1:4">
      <c r="A139" s="18"/>
      <c r="B139" s="18"/>
      <c r="C139" s="19"/>
      <c r="D139" s="20" t="str">
        <f>IF(COUNTA(A139:C139)=0,"",IF(OR(NOT(COUNTIFS(Intervencoes!$A$7:$A$26,A139,Intervencoes!$B$7:$B$26,"&lt;&gt;")=1),COUNT(B139:C139)&lt;&gt;2,C139&lt;0,B139&lt;&gt;INT(B139)),"Rever intervenção, ano ou valor",IF(COUNTIFS($A$115:$A$174,A139,$B$115:$B$174,B139)&gt;1,"Rever ano duplicado","OK")))</f>
        <v/>
      </c>
    </row>
    <row r="140" spans="1:4">
      <c r="A140" s="18"/>
      <c r="B140" s="18"/>
      <c r="C140" s="19"/>
      <c r="D140" s="20" t="str">
        <f>IF(COUNTA(A140:C140)=0,"",IF(OR(NOT(COUNTIFS(Intervencoes!$A$7:$A$26,A140,Intervencoes!$B$7:$B$26,"&lt;&gt;")=1),COUNT(B140:C140)&lt;&gt;2,C140&lt;0,B140&lt;&gt;INT(B140)),"Rever intervenção, ano ou valor",IF(COUNTIFS($A$115:$A$174,A140,$B$115:$B$174,B140)&gt;1,"Rever ano duplicado","OK")))</f>
        <v/>
      </c>
    </row>
    <row r="141" spans="1:4">
      <c r="A141" s="18"/>
      <c r="B141" s="18"/>
      <c r="C141" s="19"/>
      <c r="D141" s="20" t="str">
        <f>IF(COUNTA(A141:C141)=0,"",IF(OR(NOT(COUNTIFS(Intervencoes!$A$7:$A$26,A141,Intervencoes!$B$7:$B$26,"&lt;&gt;")=1),COUNT(B141:C141)&lt;&gt;2,C141&lt;0,B141&lt;&gt;INT(B141)),"Rever intervenção, ano ou valor",IF(COUNTIFS($A$115:$A$174,A141,$B$115:$B$174,B141)&gt;1,"Rever ano duplicado","OK")))</f>
        <v/>
      </c>
    </row>
    <row r="142" spans="1:4">
      <c r="A142" s="18"/>
      <c r="B142" s="18"/>
      <c r="C142" s="19"/>
      <c r="D142" s="20" t="str">
        <f>IF(COUNTA(A142:C142)=0,"",IF(OR(NOT(COUNTIFS(Intervencoes!$A$7:$A$26,A142,Intervencoes!$B$7:$B$26,"&lt;&gt;")=1),COUNT(B142:C142)&lt;&gt;2,C142&lt;0,B142&lt;&gt;INT(B142)),"Rever intervenção, ano ou valor",IF(COUNTIFS($A$115:$A$174,A142,$B$115:$B$174,B142)&gt;1,"Rever ano duplicado","OK")))</f>
        <v/>
      </c>
    </row>
    <row r="143" spans="1:4">
      <c r="A143" s="18"/>
      <c r="B143" s="18"/>
      <c r="C143" s="19"/>
      <c r="D143" s="20" t="str">
        <f>IF(COUNTA(A143:C143)=0,"",IF(OR(NOT(COUNTIFS(Intervencoes!$A$7:$A$26,A143,Intervencoes!$B$7:$B$26,"&lt;&gt;")=1),COUNT(B143:C143)&lt;&gt;2,C143&lt;0,B143&lt;&gt;INT(B143)),"Rever intervenção, ano ou valor",IF(COUNTIFS($A$115:$A$174,A143,$B$115:$B$174,B143)&gt;1,"Rever ano duplicado","OK")))</f>
        <v/>
      </c>
    </row>
    <row r="144" spans="1:4">
      <c r="A144" s="18"/>
      <c r="B144" s="18"/>
      <c r="C144" s="19"/>
      <c r="D144" s="20" t="str">
        <f>IF(COUNTA(A144:C144)=0,"",IF(OR(NOT(COUNTIFS(Intervencoes!$A$7:$A$26,A144,Intervencoes!$B$7:$B$26,"&lt;&gt;")=1),COUNT(B144:C144)&lt;&gt;2,C144&lt;0,B144&lt;&gt;INT(B144)),"Rever intervenção, ano ou valor",IF(COUNTIFS($A$115:$A$174,A144,$B$115:$B$174,B144)&gt;1,"Rever ano duplicado","OK")))</f>
        <v/>
      </c>
    </row>
    <row r="145" spans="1:4">
      <c r="A145" s="18"/>
      <c r="B145" s="18"/>
      <c r="C145" s="19"/>
      <c r="D145" s="20" t="str">
        <f>IF(COUNTA(A145:C145)=0,"",IF(OR(NOT(COUNTIFS(Intervencoes!$A$7:$A$26,A145,Intervencoes!$B$7:$B$26,"&lt;&gt;")=1),COUNT(B145:C145)&lt;&gt;2,C145&lt;0,B145&lt;&gt;INT(B145)),"Rever intervenção, ano ou valor",IF(COUNTIFS($A$115:$A$174,A145,$B$115:$B$174,B145)&gt;1,"Rever ano duplicado","OK")))</f>
        <v/>
      </c>
    </row>
    <row r="146" spans="1:4">
      <c r="A146" s="18"/>
      <c r="B146" s="18"/>
      <c r="C146" s="19"/>
      <c r="D146" s="20" t="str">
        <f>IF(COUNTA(A146:C146)=0,"",IF(OR(NOT(COUNTIFS(Intervencoes!$A$7:$A$26,A146,Intervencoes!$B$7:$B$26,"&lt;&gt;")=1),COUNT(B146:C146)&lt;&gt;2,C146&lt;0,B146&lt;&gt;INT(B146)),"Rever intervenção, ano ou valor",IF(COUNTIFS($A$115:$A$174,A146,$B$115:$B$174,B146)&gt;1,"Rever ano duplicado","OK")))</f>
        <v/>
      </c>
    </row>
    <row r="147" spans="1:4">
      <c r="A147" s="18"/>
      <c r="B147" s="18"/>
      <c r="C147" s="19"/>
      <c r="D147" s="20" t="str">
        <f>IF(COUNTA(A147:C147)=0,"",IF(OR(NOT(COUNTIFS(Intervencoes!$A$7:$A$26,A147,Intervencoes!$B$7:$B$26,"&lt;&gt;")=1),COUNT(B147:C147)&lt;&gt;2,C147&lt;0,B147&lt;&gt;INT(B147)),"Rever intervenção, ano ou valor",IF(COUNTIFS($A$115:$A$174,A147,$B$115:$B$174,B147)&gt;1,"Rever ano duplicado","OK")))</f>
        <v/>
      </c>
    </row>
    <row r="148" spans="1:4">
      <c r="A148" s="18"/>
      <c r="B148" s="18"/>
      <c r="C148" s="19"/>
      <c r="D148" s="20" t="str">
        <f>IF(COUNTA(A148:C148)=0,"",IF(OR(NOT(COUNTIFS(Intervencoes!$A$7:$A$26,A148,Intervencoes!$B$7:$B$26,"&lt;&gt;")=1),COUNT(B148:C148)&lt;&gt;2,C148&lt;0,B148&lt;&gt;INT(B148)),"Rever intervenção, ano ou valor",IF(COUNTIFS($A$115:$A$174,A148,$B$115:$B$174,B148)&gt;1,"Rever ano duplicado","OK")))</f>
        <v/>
      </c>
    </row>
    <row r="149" spans="1:4">
      <c r="A149" s="18"/>
      <c r="B149" s="18"/>
      <c r="C149" s="19"/>
      <c r="D149" s="20" t="str">
        <f>IF(COUNTA(A149:C149)=0,"",IF(OR(NOT(COUNTIFS(Intervencoes!$A$7:$A$26,A149,Intervencoes!$B$7:$B$26,"&lt;&gt;")=1),COUNT(B149:C149)&lt;&gt;2,C149&lt;0,B149&lt;&gt;INT(B149)),"Rever intervenção, ano ou valor",IF(COUNTIFS($A$115:$A$174,A149,$B$115:$B$174,B149)&gt;1,"Rever ano duplicado","OK")))</f>
        <v/>
      </c>
    </row>
    <row r="150" spans="1:4">
      <c r="A150" s="18"/>
      <c r="B150" s="18"/>
      <c r="C150" s="19"/>
      <c r="D150" s="20" t="str">
        <f>IF(COUNTA(A150:C150)=0,"",IF(OR(NOT(COUNTIFS(Intervencoes!$A$7:$A$26,A150,Intervencoes!$B$7:$B$26,"&lt;&gt;")=1),COUNT(B150:C150)&lt;&gt;2,C150&lt;0,B150&lt;&gt;INT(B150)),"Rever intervenção, ano ou valor",IF(COUNTIFS($A$115:$A$174,A150,$B$115:$B$174,B150)&gt;1,"Rever ano duplicado","OK")))</f>
        <v/>
      </c>
    </row>
    <row r="151" spans="1:4">
      <c r="A151" s="18"/>
      <c r="B151" s="18"/>
      <c r="C151" s="19"/>
      <c r="D151" s="20" t="str">
        <f>IF(COUNTA(A151:C151)=0,"",IF(OR(NOT(COUNTIFS(Intervencoes!$A$7:$A$26,A151,Intervencoes!$B$7:$B$26,"&lt;&gt;")=1),COUNT(B151:C151)&lt;&gt;2,C151&lt;0,B151&lt;&gt;INT(B151)),"Rever intervenção, ano ou valor",IF(COUNTIFS($A$115:$A$174,A151,$B$115:$B$174,B151)&gt;1,"Rever ano duplicado","OK")))</f>
        <v/>
      </c>
    </row>
    <row r="152" spans="1:4">
      <c r="A152" s="18"/>
      <c r="B152" s="18"/>
      <c r="C152" s="19"/>
      <c r="D152" s="20" t="str">
        <f>IF(COUNTA(A152:C152)=0,"",IF(OR(NOT(COUNTIFS(Intervencoes!$A$7:$A$26,A152,Intervencoes!$B$7:$B$26,"&lt;&gt;")=1),COUNT(B152:C152)&lt;&gt;2,C152&lt;0,B152&lt;&gt;INT(B152)),"Rever intervenção, ano ou valor",IF(COUNTIFS($A$115:$A$174,A152,$B$115:$B$174,B152)&gt;1,"Rever ano duplicado","OK")))</f>
        <v/>
      </c>
    </row>
    <row r="153" spans="1:4">
      <c r="A153" s="18"/>
      <c r="B153" s="18"/>
      <c r="C153" s="19"/>
      <c r="D153" s="20" t="str">
        <f>IF(COUNTA(A153:C153)=0,"",IF(OR(NOT(COUNTIFS(Intervencoes!$A$7:$A$26,A153,Intervencoes!$B$7:$B$26,"&lt;&gt;")=1),COUNT(B153:C153)&lt;&gt;2,C153&lt;0,B153&lt;&gt;INT(B153)),"Rever intervenção, ano ou valor",IF(COUNTIFS($A$115:$A$174,A153,$B$115:$B$174,B153)&gt;1,"Rever ano duplicado","OK")))</f>
        <v/>
      </c>
    </row>
    <row r="154" spans="1:4">
      <c r="A154" s="18"/>
      <c r="B154" s="18"/>
      <c r="C154" s="19"/>
      <c r="D154" s="20" t="str">
        <f>IF(COUNTA(A154:C154)=0,"",IF(OR(NOT(COUNTIFS(Intervencoes!$A$7:$A$26,A154,Intervencoes!$B$7:$B$26,"&lt;&gt;")=1),COUNT(B154:C154)&lt;&gt;2,C154&lt;0,B154&lt;&gt;INT(B154)),"Rever intervenção, ano ou valor",IF(COUNTIFS($A$115:$A$174,A154,$B$115:$B$174,B154)&gt;1,"Rever ano duplicado","OK")))</f>
        <v/>
      </c>
    </row>
    <row r="155" spans="1:4">
      <c r="A155" s="18"/>
      <c r="B155" s="18"/>
      <c r="C155" s="19"/>
      <c r="D155" s="20" t="str">
        <f>IF(COUNTA(A155:C155)=0,"",IF(OR(NOT(COUNTIFS(Intervencoes!$A$7:$A$26,A155,Intervencoes!$B$7:$B$26,"&lt;&gt;")=1),COUNT(B155:C155)&lt;&gt;2,C155&lt;0,B155&lt;&gt;INT(B155)),"Rever intervenção, ano ou valor",IF(COUNTIFS($A$115:$A$174,A155,$B$115:$B$174,B155)&gt;1,"Rever ano duplicado","OK")))</f>
        <v/>
      </c>
    </row>
    <row r="156" spans="1:4">
      <c r="A156" s="18"/>
      <c r="B156" s="18"/>
      <c r="C156" s="19"/>
      <c r="D156" s="20" t="str">
        <f>IF(COUNTA(A156:C156)=0,"",IF(OR(NOT(COUNTIFS(Intervencoes!$A$7:$A$26,A156,Intervencoes!$B$7:$B$26,"&lt;&gt;")=1),COUNT(B156:C156)&lt;&gt;2,C156&lt;0,B156&lt;&gt;INT(B156)),"Rever intervenção, ano ou valor",IF(COUNTIFS($A$115:$A$174,A156,$B$115:$B$174,B156)&gt;1,"Rever ano duplicado","OK")))</f>
        <v/>
      </c>
    </row>
    <row r="157" spans="1:4">
      <c r="A157" s="18"/>
      <c r="B157" s="18"/>
      <c r="C157" s="19"/>
      <c r="D157" s="20" t="str">
        <f>IF(COUNTA(A157:C157)=0,"",IF(OR(NOT(COUNTIFS(Intervencoes!$A$7:$A$26,A157,Intervencoes!$B$7:$B$26,"&lt;&gt;")=1),COUNT(B157:C157)&lt;&gt;2,C157&lt;0,B157&lt;&gt;INT(B157)),"Rever intervenção, ano ou valor",IF(COUNTIFS($A$115:$A$174,A157,$B$115:$B$174,B157)&gt;1,"Rever ano duplicado","OK")))</f>
        <v/>
      </c>
    </row>
    <row r="158" spans="1:4">
      <c r="A158" s="18"/>
      <c r="B158" s="18"/>
      <c r="C158" s="19"/>
      <c r="D158" s="20" t="str">
        <f>IF(COUNTA(A158:C158)=0,"",IF(OR(NOT(COUNTIFS(Intervencoes!$A$7:$A$26,A158,Intervencoes!$B$7:$B$26,"&lt;&gt;")=1),COUNT(B158:C158)&lt;&gt;2,C158&lt;0,B158&lt;&gt;INT(B158)),"Rever intervenção, ano ou valor",IF(COUNTIFS($A$115:$A$174,A158,$B$115:$B$174,B158)&gt;1,"Rever ano duplicado","OK")))</f>
        <v/>
      </c>
    </row>
    <row r="159" spans="1:4">
      <c r="A159" s="18"/>
      <c r="B159" s="18"/>
      <c r="C159" s="19"/>
      <c r="D159" s="20" t="str">
        <f>IF(COUNTA(A159:C159)=0,"",IF(OR(NOT(COUNTIFS(Intervencoes!$A$7:$A$26,A159,Intervencoes!$B$7:$B$26,"&lt;&gt;")=1),COUNT(B159:C159)&lt;&gt;2,C159&lt;0,B159&lt;&gt;INT(B159)),"Rever intervenção, ano ou valor",IF(COUNTIFS($A$115:$A$174,A159,$B$115:$B$174,B159)&gt;1,"Rever ano duplicado","OK")))</f>
        <v/>
      </c>
    </row>
    <row r="160" spans="1:4">
      <c r="A160" s="18"/>
      <c r="B160" s="18"/>
      <c r="C160" s="19"/>
      <c r="D160" s="20" t="str">
        <f>IF(COUNTA(A160:C160)=0,"",IF(OR(NOT(COUNTIFS(Intervencoes!$A$7:$A$26,A160,Intervencoes!$B$7:$B$26,"&lt;&gt;")=1),COUNT(B160:C160)&lt;&gt;2,C160&lt;0,B160&lt;&gt;INT(B160)),"Rever intervenção, ano ou valor",IF(COUNTIFS($A$115:$A$174,A160,$B$115:$B$174,B160)&gt;1,"Rever ano duplicado","OK")))</f>
        <v/>
      </c>
    </row>
    <row r="161" spans="1:4">
      <c r="A161" s="18"/>
      <c r="B161" s="18"/>
      <c r="C161" s="19"/>
      <c r="D161" s="20" t="str">
        <f>IF(COUNTA(A161:C161)=0,"",IF(OR(NOT(COUNTIFS(Intervencoes!$A$7:$A$26,A161,Intervencoes!$B$7:$B$26,"&lt;&gt;")=1),COUNT(B161:C161)&lt;&gt;2,C161&lt;0,B161&lt;&gt;INT(B161)),"Rever intervenção, ano ou valor",IF(COUNTIFS($A$115:$A$174,A161,$B$115:$B$174,B161)&gt;1,"Rever ano duplicado","OK")))</f>
        <v/>
      </c>
    </row>
    <row r="162" spans="1:4">
      <c r="A162" s="18"/>
      <c r="B162" s="18"/>
      <c r="C162" s="19"/>
      <c r="D162" s="20" t="str">
        <f>IF(COUNTA(A162:C162)=0,"",IF(OR(NOT(COUNTIFS(Intervencoes!$A$7:$A$26,A162,Intervencoes!$B$7:$B$26,"&lt;&gt;")=1),COUNT(B162:C162)&lt;&gt;2,C162&lt;0,B162&lt;&gt;INT(B162)),"Rever intervenção, ano ou valor",IF(COUNTIFS($A$115:$A$174,A162,$B$115:$B$174,B162)&gt;1,"Rever ano duplicado","OK")))</f>
        <v/>
      </c>
    </row>
    <row r="163" spans="1:4">
      <c r="A163" s="18"/>
      <c r="B163" s="18"/>
      <c r="C163" s="19"/>
      <c r="D163" s="20" t="str">
        <f>IF(COUNTA(A163:C163)=0,"",IF(OR(NOT(COUNTIFS(Intervencoes!$A$7:$A$26,A163,Intervencoes!$B$7:$B$26,"&lt;&gt;")=1),COUNT(B163:C163)&lt;&gt;2,C163&lt;0,B163&lt;&gt;INT(B163)),"Rever intervenção, ano ou valor",IF(COUNTIFS($A$115:$A$174,A163,$B$115:$B$174,B163)&gt;1,"Rever ano duplicado","OK")))</f>
        <v/>
      </c>
    </row>
    <row r="164" spans="1:4">
      <c r="A164" s="18"/>
      <c r="B164" s="18"/>
      <c r="C164" s="19"/>
      <c r="D164" s="20" t="str">
        <f>IF(COUNTA(A164:C164)=0,"",IF(OR(NOT(COUNTIFS(Intervencoes!$A$7:$A$26,A164,Intervencoes!$B$7:$B$26,"&lt;&gt;")=1),COUNT(B164:C164)&lt;&gt;2,C164&lt;0,B164&lt;&gt;INT(B164)),"Rever intervenção, ano ou valor",IF(COUNTIFS($A$115:$A$174,A164,$B$115:$B$174,B164)&gt;1,"Rever ano duplicado","OK")))</f>
        <v/>
      </c>
    </row>
    <row r="165" spans="1:4">
      <c r="A165" s="18"/>
      <c r="B165" s="18"/>
      <c r="C165" s="19"/>
      <c r="D165" s="20" t="str">
        <f>IF(COUNTA(A165:C165)=0,"",IF(OR(NOT(COUNTIFS(Intervencoes!$A$7:$A$26,A165,Intervencoes!$B$7:$B$26,"&lt;&gt;")=1),COUNT(B165:C165)&lt;&gt;2,C165&lt;0,B165&lt;&gt;INT(B165)),"Rever intervenção, ano ou valor",IF(COUNTIFS($A$115:$A$174,A165,$B$115:$B$174,B165)&gt;1,"Rever ano duplicado","OK")))</f>
        <v/>
      </c>
    </row>
    <row r="166" spans="1:4">
      <c r="A166" s="18"/>
      <c r="B166" s="18"/>
      <c r="C166" s="19"/>
      <c r="D166" s="20" t="str">
        <f>IF(COUNTA(A166:C166)=0,"",IF(OR(NOT(COUNTIFS(Intervencoes!$A$7:$A$26,A166,Intervencoes!$B$7:$B$26,"&lt;&gt;")=1),COUNT(B166:C166)&lt;&gt;2,C166&lt;0,B166&lt;&gt;INT(B166)),"Rever intervenção, ano ou valor",IF(COUNTIFS($A$115:$A$174,A166,$B$115:$B$174,B166)&gt;1,"Rever ano duplicado","OK")))</f>
        <v/>
      </c>
    </row>
    <row r="167" spans="1:4">
      <c r="A167" s="18"/>
      <c r="B167" s="18"/>
      <c r="C167" s="19"/>
      <c r="D167" s="20" t="str">
        <f>IF(COUNTA(A167:C167)=0,"",IF(OR(NOT(COUNTIFS(Intervencoes!$A$7:$A$26,A167,Intervencoes!$B$7:$B$26,"&lt;&gt;")=1),COUNT(B167:C167)&lt;&gt;2,C167&lt;0,B167&lt;&gt;INT(B167)),"Rever intervenção, ano ou valor",IF(COUNTIFS($A$115:$A$174,A167,$B$115:$B$174,B167)&gt;1,"Rever ano duplicado","OK")))</f>
        <v/>
      </c>
    </row>
    <row r="168" spans="1:4">
      <c r="A168" s="18"/>
      <c r="B168" s="18"/>
      <c r="C168" s="19"/>
      <c r="D168" s="20" t="str">
        <f>IF(COUNTA(A168:C168)=0,"",IF(OR(NOT(COUNTIFS(Intervencoes!$A$7:$A$26,A168,Intervencoes!$B$7:$B$26,"&lt;&gt;")=1),COUNT(B168:C168)&lt;&gt;2,C168&lt;0,B168&lt;&gt;INT(B168)),"Rever intervenção, ano ou valor",IF(COUNTIFS($A$115:$A$174,A168,$B$115:$B$174,B168)&gt;1,"Rever ano duplicado","OK")))</f>
        <v/>
      </c>
    </row>
    <row r="169" spans="1:4">
      <c r="A169" s="18"/>
      <c r="B169" s="18"/>
      <c r="C169" s="19"/>
      <c r="D169" s="20" t="str">
        <f>IF(COUNTA(A169:C169)=0,"",IF(OR(NOT(COUNTIFS(Intervencoes!$A$7:$A$26,A169,Intervencoes!$B$7:$B$26,"&lt;&gt;")=1),COUNT(B169:C169)&lt;&gt;2,C169&lt;0,B169&lt;&gt;INT(B169)),"Rever intervenção, ano ou valor",IF(COUNTIFS($A$115:$A$174,A169,$B$115:$B$174,B169)&gt;1,"Rever ano duplicado","OK")))</f>
        <v/>
      </c>
    </row>
    <row r="170" spans="1:4">
      <c r="A170" s="18"/>
      <c r="B170" s="18"/>
      <c r="C170" s="19"/>
      <c r="D170" s="20" t="str">
        <f>IF(COUNTA(A170:C170)=0,"",IF(OR(NOT(COUNTIFS(Intervencoes!$A$7:$A$26,A170,Intervencoes!$B$7:$B$26,"&lt;&gt;")=1),COUNT(B170:C170)&lt;&gt;2,C170&lt;0,B170&lt;&gt;INT(B170)),"Rever intervenção, ano ou valor",IF(COUNTIFS($A$115:$A$174,A170,$B$115:$B$174,B170)&gt;1,"Rever ano duplicado","OK")))</f>
        <v/>
      </c>
    </row>
    <row r="171" spans="1:4">
      <c r="A171" s="18"/>
      <c r="B171" s="18"/>
      <c r="C171" s="19"/>
      <c r="D171" s="20" t="str">
        <f>IF(COUNTA(A171:C171)=0,"",IF(OR(NOT(COUNTIFS(Intervencoes!$A$7:$A$26,A171,Intervencoes!$B$7:$B$26,"&lt;&gt;")=1),COUNT(B171:C171)&lt;&gt;2,C171&lt;0,B171&lt;&gt;INT(B171)),"Rever intervenção, ano ou valor",IF(COUNTIFS($A$115:$A$174,A171,$B$115:$B$174,B171)&gt;1,"Rever ano duplicado","OK")))</f>
        <v/>
      </c>
    </row>
    <row r="172" spans="1:4">
      <c r="A172" s="18"/>
      <c r="B172" s="18"/>
      <c r="C172" s="19"/>
      <c r="D172" s="20" t="str">
        <f>IF(COUNTA(A172:C172)=0,"",IF(OR(NOT(COUNTIFS(Intervencoes!$A$7:$A$26,A172,Intervencoes!$B$7:$B$26,"&lt;&gt;")=1),COUNT(B172:C172)&lt;&gt;2,C172&lt;0,B172&lt;&gt;INT(B172)),"Rever intervenção, ano ou valor",IF(COUNTIFS($A$115:$A$174,A172,$B$115:$B$174,B172)&gt;1,"Rever ano duplicado","OK")))</f>
        <v/>
      </c>
    </row>
    <row r="173" spans="1:4">
      <c r="A173" s="18"/>
      <c r="B173" s="18"/>
      <c r="C173" s="19"/>
      <c r="D173" s="20" t="str">
        <f>IF(COUNTA(A173:C173)=0,"",IF(OR(NOT(COUNTIFS(Intervencoes!$A$7:$A$26,A173,Intervencoes!$B$7:$B$26,"&lt;&gt;")=1),COUNT(B173:C173)&lt;&gt;2,C173&lt;0,B173&lt;&gt;INT(B173)),"Rever intervenção, ano ou valor",IF(COUNTIFS($A$115:$A$174,A173,$B$115:$B$174,B173)&gt;1,"Rever ano duplicado","OK")))</f>
        <v/>
      </c>
    </row>
    <row r="174" spans="1:4">
      <c r="A174" s="18"/>
      <c r="B174" s="18"/>
      <c r="C174" s="19"/>
      <c r="D174" s="20" t="str">
        <f>IF(COUNTA(A174:C174)=0,"",IF(OR(NOT(COUNTIFS(Intervencoes!$A$7:$A$26,A174,Intervencoes!$B$7:$B$26,"&lt;&gt;")=1),COUNT(B174:C174)&lt;&gt;2,C174&lt;0,B174&lt;&gt;INT(B174)),"Rever intervenção, ano ou valor",IF(COUNTIFS($A$115:$A$174,A174,$B$115:$B$174,B174)&gt;1,"Rever ano duplicado","OK")))</f>
        <v/>
      </c>
    </row>
    <row r="175" spans="1:4">
      <c r="A175" s="18"/>
      <c r="B175" s="18"/>
      <c r="C175" s="19"/>
      <c r="D175" s="20" t="str">
        <f>IF(COUNTA(A175:C175)=0,"",IF(OR(NOT(COUNTIFS(Intervencoes!$A$7:$A$26,A175,Intervencoes!$B$7:$B$26,"&lt;&gt;")=1),COUNT(B175:C175)&lt;&gt;2,C175&lt;0,B175&lt;&gt;INT(B175)),"Rever intervenção, ano ou valor",IF(COUNTIFS($A$115:$A$174,A175,$B$115:$B$174,B175)&gt;1,"Rever ano duplicado","OK")))</f>
        <v/>
      </c>
    </row>
    <row r="176" spans="1:4">
      <c r="A176" s="18"/>
      <c r="B176" s="18"/>
      <c r="C176" s="19"/>
      <c r="D176" s="20" t="str">
        <f>IF(COUNTA(A176:C176)=0,"",IF(OR(NOT(COUNTIFS(Intervencoes!$A$7:$A$26,A176,Intervencoes!$B$7:$B$26,"&lt;&gt;")=1),COUNT(B176:C176)&lt;&gt;2,C176&lt;0,B176&lt;&gt;INT(B176)),"Rever intervenção, ano ou valor",IF(COUNTIFS($A$115:$A$174,A176,$B$115:$B$174,B176)&gt;1,"Rever ano duplicado","OK")))</f>
        <v/>
      </c>
    </row>
    <row r="177" spans="1:4">
      <c r="A177" s="18"/>
      <c r="B177" s="18"/>
      <c r="C177" s="19"/>
      <c r="D177" s="20" t="str">
        <f>IF(COUNTA(A177:C177)=0,"",IF(OR(NOT(COUNTIFS(Intervencoes!$A$7:$A$26,A177,Intervencoes!$B$7:$B$26,"&lt;&gt;")=1),COUNT(B177:C177)&lt;&gt;2,C177&lt;0,B177&lt;&gt;INT(B177)),"Rever intervenção, ano ou valor",IF(COUNTIFS($A$115:$A$174,A177,$B$115:$B$174,B177)&gt;1,"Rever ano duplicado","OK")))</f>
        <v/>
      </c>
    </row>
    <row r="178" spans="1:4">
      <c r="A178" s="18"/>
      <c r="B178" s="18"/>
      <c r="C178" s="19"/>
      <c r="D178" s="20" t="str">
        <f>IF(COUNTA(A178:C178)=0,"",IF(OR(NOT(COUNTIFS(Intervencoes!$A$7:$A$26,A178,Intervencoes!$B$7:$B$26,"&lt;&gt;")=1),COUNT(B178:C178)&lt;&gt;2,C178&lt;0,B178&lt;&gt;INT(B178)),"Rever intervenção, ano ou valor",IF(COUNTIFS($A$115:$A$174,A178,$B$115:$B$174,B178)&gt;1,"Rever ano duplicado","OK")))</f>
        <v/>
      </c>
    </row>
    <row r="179" spans="1:4">
      <c r="A179" s="18"/>
      <c r="B179" s="18"/>
      <c r="C179" s="19"/>
      <c r="D179" s="20" t="str">
        <f>IF(COUNTA(A179:C179)=0,"",IF(OR(NOT(COUNTIFS(Intervencoes!$A$7:$A$26,A179,Intervencoes!$B$7:$B$26,"&lt;&gt;")=1),COUNT(B179:C179)&lt;&gt;2,C179&lt;0,B179&lt;&gt;INT(B179)),"Rever intervenção, ano ou valor",IF(COUNTIFS($A$115:$A$174,A179,$B$115:$B$174,B179)&gt;1,"Rever ano duplicado","OK")))</f>
        <v/>
      </c>
    </row>
    <row r="180" spans="1:4">
      <c r="A180" s="18"/>
      <c r="B180" s="18"/>
      <c r="C180" s="19"/>
      <c r="D180" s="20" t="str">
        <f>IF(COUNTA(A180:C180)=0,"",IF(OR(NOT(COUNTIFS(Intervencoes!$A$7:$A$26,A180,Intervencoes!$B$7:$B$26,"&lt;&gt;")=1),COUNT(B180:C180)&lt;&gt;2,C180&lt;0,B180&lt;&gt;INT(B180)),"Rever intervenção, ano ou valor",IF(COUNTIFS($A$115:$A$174,A180,$B$115:$B$174,B180)&gt;1,"Rever ano duplicado","OK")))</f>
        <v/>
      </c>
    </row>
    <row r="181" spans="1:4">
      <c r="A181" s="18"/>
      <c r="B181" s="18"/>
      <c r="C181" s="19"/>
      <c r="D181" s="20" t="str">
        <f>IF(COUNTA(A181:C181)=0,"",IF(OR(NOT(COUNTIFS(Intervencoes!$A$7:$A$26,A181,Intervencoes!$B$7:$B$26,"&lt;&gt;")=1),COUNT(B181:C181)&lt;&gt;2,C181&lt;0,B181&lt;&gt;INT(B181)),"Rever intervenção, ano ou valor",IF(COUNTIFS($A$115:$A$174,A181,$B$115:$B$174,B181)&gt;1,"Rever ano duplicado","OK")))</f>
        <v/>
      </c>
    </row>
    <row r="182" spans="1:4">
      <c r="A182" s="18"/>
      <c r="B182" s="18"/>
      <c r="C182" s="19"/>
      <c r="D182" s="20" t="str">
        <f>IF(COUNTA(A182:C182)=0,"",IF(OR(NOT(COUNTIFS(Intervencoes!$A$7:$A$26,A182,Intervencoes!$B$7:$B$26,"&lt;&gt;")=1),COUNT(B182:C182)&lt;&gt;2,C182&lt;0,B182&lt;&gt;INT(B182)),"Rever intervenção, ano ou valor",IF(COUNTIFS($A$115:$A$174,A182,$B$115:$B$174,B182)&gt;1,"Rever ano duplicado","OK")))</f>
        <v/>
      </c>
    </row>
    <row r="183" spans="1:4">
      <c r="A183" s="18"/>
      <c r="B183" s="18"/>
      <c r="C183" s="19"/>
      <c r="D183" s="20" t="str">
        <f>IF(COUNTA(A183:C183)=0,"",IF(OR(NOT(COUNTIFS(Intervencoes!$A$7:$A$26,A183,Intervencoes!$B$7:$B$26,"&lt;&gt;")=1),COUNT(B183:C183)&lt;&gt;2,C183&lt;0,B183&lt;&gt;INT(B183)),"Rever intervenção, ano ou valor",IF(COUNTIFS($A$115:$A$174,A183,$B$115:$B$174,B183)&gt;1,"Rever ano duplicado","OK")))</f>
        <v/>
      </c>
    </row>
    <row r="184" spans="1:4">
      <c r="A184" s="18"/>
      <c r="B184" s="18"/>
      <c r="C184" s="19"/>
      <c r="D184" s="20" t="str">
        <f>IF(COUNTA(A184:C184)=0,"",IF(OR(NOT(COUNTIFS(Intervencoes!$A$7:$A$26,A184,Intervencoes!$B$7:$B$26,"&lt;&gt;")=1),COUNT(B184:C184)&lt;&gt;2,C184&lt;0,B184&lt;&gt;INT(B184)),"Rever intervenção, ano ou valor",IF(COUNTIFS($A$115:$A$174,A184,$B$115:$B$174,B184)&gt;1,"Rever ano duplicado","OK")))</f>
        <v/>
      </c>
    </row>
    <row r="185" spans="1:4">
      <c r="A185" s="18"/>
      <c r="B185" s="18"/>
      <c r="C185" s="19"/>
      <c r="D185" s="20" t="str">
        <f>IF(COUNTA(A185:C185)=0,"",IF(OR(NOT(COUNTIFS(Intervencoes!$A$7:$A$26,A185,Intervencoes!$B$7:$B$26,"&lt;&gt;")=1),COUNT(B185:C185)&lt;&gt;2,C185&lt;0,B185&lt;&gt;INT(B185)),"Rever intervenção, ano ou valor",IF(COUNTIFS($A$115:$A$174,A185,$B$115:$B$174,B185)&gt;1,"Rever ano duplicado","OK")))</f>
        <v/>
      </c>
    </row>
    <row r="186" spans="1:4">
      <c r="A186" s="18"/>
      <c r="B186" s="18"/>
      <c r="C186" s="19"/>
      <c r="D186" s="20" t="str">
        <f>IF(COUNTA(A186:C186)=0,"",IF(OR(NOT(COUNTIFS(Intervencoes!$A$7:$A$26,A186,Intervencoes!$B$7:$B$26,"&lt;&gt;")=1),COUNT(B186:C186)&lt;&gt;2,C186&lt;0,B186&lt;&gt;INT(B186)),"Rever intervenção, ano ou valor",IF(COUNTIFS($A$115:$A$174,A186,$B$115:$B$174,B186)&gt;1,"Rever ano duplicado","OK")))</f>
        <v/>
      </c>
    </row>
    <row r="187" spans="1:4">
      <c r="A187" s="18"/>
      <c r="B187" s="18"/>
      <c r="C187" s="19"/>
      <c r="D187" s="20" t="str">
        <f>IF(COUNTA(A187:C187)=0,"",IF(OR(NOT(COUNTIFS(Intervencoes!$A$7:$A$26,A187,Intervencoes!$B$7:$B$26,"&lt;&gt;")=1),COUNT(B187:C187)&lt;&gt;2,C187&lt;0,B187&lt;&gt;INT(B187)),"Rever intervenção, ano ou valor",IF(COUNTIFS($A$115:$A$174,A187,$B$115:$B$174,B187)&gt;1,"Rever ano duplicado","OK")))</f>
        <v/>
      </c>
    </row>
    <row r="188" spans="1:4">
      <c r="A188" s="18"/>
      <c r="B188" s="18"/>
      <c r="C188" s="19"/>
      <c r="D188" s="20" t="str">
        <f>IF(COUNTA(A188:C188)=0,"",IF(OR(NOT(COUNTIFS(Intervencoes!$A$7:$A$26,A188,Intervencoes!$B$7:$B$26,"&lt;&gt;")=1),COUNT(B188:C188)&lt;&gt;2,C188&lt;0,B188&lt;&gt;INT(B188)),"Rever intervenção, ano ou valor",IF(COUNTIFS($A$115:$A$174,A188,$B$115:$B$174,B188)&gt;1,"Rever ano duplicado","OK")))</f>
        <v/>
      </c>
    </row>
    <row r="189" spans="1:4">
      <c r="A189" s="18"/>
      <c r="B189" s="18"/>
      <c r="C189" s="19"/>
      <c r="D189" s="20" t="str">
        <f>IF(COUNTA(A189:C189)=0,"",IF(OR(NOT(COUNTIFS(Intervencoes!$A$7:$A$26,A189,Intervencoes!$B$7:$B$26,"&lt;&gt;")=1),COUNT(B189:C189)&lt;&gt;2,C189&lt;0,B189&lt;&gt;INT(B189)),"Rever intervenção, ano ou valor",IF(COUNTIFS($A$115:$A$174,A189,$B$115:$B$174,B189)&gt;1,"Rever ano duplicado","OK")))</f>
        <v/>
      </c>
    </row>
    <row r="190" spans="1:4">
      <c r="A190" s="18"/>
      <c r="B190" s="18"/>
      <c r="C190" s="19"/>
      <c r="D190" s="20" t="str">
        <f>IF(COUNTA(A190:C190)=0,"",IF(OR(NOT(COUNTIFS(Intervencoes!$A$7:$A$26,A190,Intervencoes!$B$7:$B$26,"&lt;&gt;")=1),COUNT(B190:C190)&lt;&gt;2,C190&lt;0,B190&lt;&gt;INT(B190)),"Rever intervenção, ano ou valor",IF(COUNTIFS($A$115:$A$174,A190,$B$115:$B$174,B190)&gt;1,"Rever ano duplicado","OK")))</f>
        <v/>
      </c>
    </row>
    <row r="191" spans="1:4">
      <c r="A191" s="18"/>
      <c r="B191" s="18"/>
      <c r="C191" s="19"/>
      <c r="D191" s="20" t="str">
        <f>IF(COUNTA(A191:C191)=0,"",IF(OR(NOT(COUNTIFS(Intervencoes!$A$7:$A$26,A191,Intervencoes!$B$7:$B$26,"&lt;&gt;")=1),COUNT(B191:C191)&lt;&gt;2,C191&lt;0,B191&lt;&gt;INT(B191)),"Rever intervenção, ano ou valor",IF(COUNTIFS($A$115:$A$174,A191,$B$115:$B$174,B191)&gt;1,"Rever ano duplicado","OK")))</f>
        <v/>
      </c>
    </row>
    <row r="192" spans="1:4">
      <c r="A192" s="18"/>
      <c r="B192" s="18"/>
      <c r="C192" s="19"/>
      <c r="D192" s="20" t="str">
        <f>IF(COUNTA(A192:C192)=0,"",IF(OR(NOT(COUNTIFS(Intervencoes!$A$7:$A$26,A192,Intervencoes!$B$7:$B$26,"&lt;&gt;")=1),COUNT(B192:C192)&lt;&gt;2,C192&lt;0,B192&lt;&gt;INT(B192)),"Rever intervenção, ano ou valor",IF(COUNTIFS($A$115:$A$174,A192,$B$115:$B$174,B192)&gt;1,"Rever ano duplicado","OK")))</f>
        <v/>
      </c>
    </row>
    <row r="193" spans="1:4">
      <c r="A193" s="18"/>
      <c r="B193" s="18"/>
      <c r="C193" s="19"/>
      <c r="D193" s="20" t="str">
        <f>IF(COUNTA(A193:C193)=0,"",IF(OR(NOT(COUNTIFS(Intervencoes!$A$7:$A$26,A193,Intervencoes!$B$7:$B$26,"&lt;&gt;")=1),COUNT(B193:C193)&lt;&gt;2,C193&lt;0,B193&lt;&gt;INT(B193)),"Rever intervenção, ano ou valor",IF(COUNTIFS($A$115:$A$174,A193,$B$115:$B$174,B193)&gt;1,"Rever ano duplicado","OK")))</f>
        <v/>
      </c>
    </row>
    <row r="194" spans="1:4">
      <c r="A194" s="18"/>
      <c r="B194" s="18"/>
      <c r="C194" s="19"/>
      <c r="D194" s="20" t="str">
        <f>IF(COUNTA(A194:C194)=0,"",IF(OR(NOT(COUNTIFS(Intervencoes!$A$7:$A$26,A194,Intervencoes!$B$7:$B$26,"&lt;&gt;")=1),COUNT(B194:C194)&lt;&gt;2,C194&lt;0,B194&lt;&gt;INT(B194)),"Rever intervenção, ano ou valor",IF(COUNTIFS($A$115:$A$174,A194,$B$115:$B$174,B194)&gt;1,"Rever ano duplicado","OK")))</f>
        <v/>
      </c>
    </row>
    <row r="195" spans="1:4">
      <c r="A195" s="18"/>
      <c r="B195" s="18"/>
      <c r="C195" s="19"/>
      <c r="D195" s="20" t="str">
        <f>IF(COUNTA(A195:C195)=0,"",IF(OR(NOT(COUNTIFS(Intervencoes!$A$7:$A$26,A195,Intervencoes!$B$7:$B$26,"&lt;&gt;")=1),COUNT(B195:C195)&lt;&gt;2,C195&lt;0,B195&lt;&gt;INT(B195)),"Rever intervenção, ano ou valor",IF(COUNTIFS($A$115:$A$174,A195,$B$115:$B$174,B195)&gt;1,"Rever ano duplicado","OK")))</f>
        <v/>
      </c>
    </row>
    <row r="196" spans="1:4">
      <c r="A196" s="18"/>
      <c r="B196" s="18"/>
      <c r="C196" s="19"/>
      <c r="D196" s="20" t="str">
        <f>IF(COUNTA(A196:C196)=0,"",IF(OR(NOT(COUNTIFS(Intervencoes!$A$7:$A$26,A196,Intervencoes!$B$7:$B$26,"&lt;&gt;")=1),COUNT(B196:C196)&lt;&gt;2,C196&lt;0,B196&lt;&gt;INT(B196)),"Rever intervenção, ano ou valor",IF(COUNTIFS($A$115:$A$174,A196,$B$115:$B$174,B196)&gt;1,"Rever ano duplicado","OK")))</f>
        <v/>
      </c>
    </row>
    <row r="197" spans="1:4">
      <c r="A197" s="18"/>
      <c r="B197" s="18"/>
      <c r="C197" s="19"/>
      <c r="D197" s="20" t="str">
        <f>IF(COUNTA(A197:C197)=0,"",IF(OR(NOT(COUNTIFS(Intervencoes!$A$7:$A$26,A197,Intervencoes!$B$7:$B$26,"&lt;&gt;")=1),COUNT(B197:C197)&lt;&gt;2,C197&lt;0,B197&lt;&gt;INT(B197)),"Rever intervenção, ano ou valor",IF(COUNTIFS($A$115:$A$174,A197,$B$115:$B$174,B197)&gt;1,"Rever ano duplicado","OK")))</f>
        <v/>
      </c>
    </row>
    <row r="198" spans="1:4">
      <c r="A198" s="18"/>
      <c r="B198" s="18"/>
      <c r="C198" s="19"/>
      <c r="D198" s="20" t="str">
        <f>IF(COUNTA(A198:C198)=0,"",IF(OR(NOT(COUNTIFS(Intervencoes!$A$7:$A$26,A198,Intervencoes!$B$7:$B$26,"&lt;&gt;")=1),COUNT(B198:C198)&lt;&gt;2,C198&lt;0,B198&lt;&gt;INT(B198)),"Rever intervenção, ano ou valor",IF(COUNTIFS($A$115:$A$174,A198,$B$115:$B$174,B198)&gt;1,"Rever ano duplicado","OK")))</f>
        <v/>
      </c>
    </row>
    <row r="199" spans="1:4">
      <c r="A199" s="18"/>
      <c r="B199" s="18"/>
      <c r="C199" s="19"/>
      <c r="D199" s="20" t="str">
        <f>IF(COUNTA(A199:C199)=0,"",IF(OR(NOT(COUNTIFS(Intervencoes!$A$7:$A$26,A199,Intervencoes!$B$7:$B$26,"&lt;&gt;")=1),COUNT(B199:C199)&lt;&gt;2,C199&lt;0,B199&lt;&gt;INT(B199)),"Rever intervenção, ano ou valor",IF(COUNTIFS($A$115:$A$174,A199,$B$115:$B$174,B199)&gt;1,"Rever ano duplicado","OK")))</f>
        <v/>
      </c>
    </row>
    <row r="200" spans="1:4">
      <c r="A200" s="18"/>
      <c r="B200" s="18"/>
      <c r="C200" s="19"/>
      <c r="D200" s="20" t="str">
        <f>IF(COUNTA(A200:C200)=0,"",IF(OR(NOT(COUNTIFS(Intervencoes!$A$7:$A$26,A200,Intervencoes!$B$7:$B$26,"&lt;&gt;")=1),COUNT(B200:C200)&lt;&gt;2,C200&lt;0,B200&lt;&gt;INT(B200)),"Rever intervenção, ano ou valor",IF(COUNTIFS($A$115:$A$174,A200,$B$115:$B$174,B200)&gt;1,"Rever ano duplicado","OK")))</f>
        <v/>
      </c>
    </row>
    <row r="201" spans="1:4">
      <c r="A201" s="18"/>
      <c r="B201" s="18"/>
      <c r="C201" s="19"/>
      <c r="D201" s="20" t="str">
        <f>IF(COUNTA(A201:C201)=0,"",IF(OR(NOT(COUNTIFS(Intervencoes!$A$7:$A$26,A201,Intervencoes!$B$7:$B$26,"&lt;&gt;")=1),COUNT(B201:C201)&lt;&gt;2,C201&lt;0,B201&lt;&gt;INT(B201)),"Rever intervenção, ano ou valor",IF(COUNTIFS($A$115:$A$174,A201,$B$115:$B$174,B201)&gt;1,"Rever ano duplicado","OK")))</f>
        <v/>
      </c>
    </row>
    <row r="202" spans="1:4">
      <c r="A202" s="18"/>
      <c r="B202" s="18"/>
      <c r="C202" s="19"/>
      <c r="D202" s="20" t="str">
        <f>IF(COUNTA(A202:C202)=0,"",IF(OR(NOT(COUNTIFS(Intervencoes!$A$7:$A$26,A202,Intervencoes!$B$7:$B$26,"&lt;&gt;")=1),COUNT(B202:C202)&lt;&gt;2,C202&lt;0,B202&lt;&gt;INT(B202)),"Rever intervenção, ano ou valor",IF(COUNTIFS($A$115:$A$174,A202,$B$115:$B$174,B202)&gt;1,"Rever ano duplicado","OK")))</f>
        <v/>
      </c>
    </row>
    <row r="203" spans="1:4">
      <c r="A203" s="18"/>
      <c r="B203" s="18"/>
      <c r="C203" s="19"/>
      <c r="D203" s="20" t="str">
        <f>IF(COUNTA(A203:C203)=0,"",IF(OR(NOT(COUNTIFS(Intervencoes!$A$7:$A$26,A203,Intervencoes!$B$7:$B$26,"&lt;&gt;")=1),COUNT(B203:C203)&lt;&gt;2,C203&lt;0,B203&lt;&gt;INT(B203)),"Rever intervenção, ano ou valor",IF(COUNTIFS($A$115:$A$174,A203,$B$115:$B$174,B203)&gt;1,"Rever ano duplicado","OK")))</f>
        <v/>
      </c>
    </row>
    <row r="204" spans="1:4">
      <c r="A204" s="18"/>
      <c r="B204" s="18"/>
      <c r="C204" s="19"/>
      <c r="D204" s="20" t="str">
        <f>IF(COUNTA(A204:C204)=0,"",IF(OR(NOT(COUNTIFS(Intervencoes!$A$7:$A$26,A204,Intervencoes!$B$7:$B$26,"&lt;&gt;")=1),COUNT(B204:C204)&lt;&gt;2,C204&lt;0,B204&lt;&gt;INT(B204)),"Rever intervenção, ano ou valor",IF(COUNTIFS($A$115:$A$174,A204,$B$115:$B$174,B204)&gt;1,"Rever ano duplicado","OK")))</f>
        <v/>
      </c>
    </row>
    <row r="205" spans="1:4">
      <c r="A205" s="18"/>
      <c r="B205" s="18"/>
      <c r="C205" s="19"/>
      <c r="D205" s="20" t="str">
        <f>IF(COUNTA(A205:C205)=0,"",IF(OR(NOT(COUNTIFS(Intervencoes!$A$7:$A$26,A205,Intervencoes!$B$7:$B$26,"&lt;&gt;")=1),COUNT(B205:C205)&lt;&gt;2,C205&lt;0,B205&lt;&gt;INT(B205)),"Rever intervenção, ano ou valor",IF(COUNTIFS($A$115:$A$174,A205,$B$115:$B$174,B205)&gt;1,"Rever ano duplicado","OK")))</f>
        <v/>
      </c>
    </row>
    <row r="206" spans="1:4">
      <c r="A206" s="18"/>
      <c r="B206" s="18"/>
      <c r="C206" s="19"/>
      <c r="D206" s="20" t="str">
        <f>IF(COUNTA(A206:C206)=0,"",IF(OR(NOT(COUNTIFS(Intervencoes!$A$7:$A$26,A206,Intervencoes!$B$7:$B$26,"&lt;&gt;")=1),COUNT(B206:C206)&lt;&gt;2,C206&lt;0,B206&lt;&gt;INT(B206)),"Rever intervenção, ano ou valor",IF(COUNTIFS($A$115:$A$174,A206,$B$115:$B$174,B206)&gt;1,"Rever ano duplicado","OK")))</f>
        <v/>
      </c>
    </row>
    <row r="207" spans="1:4">
      <c r="A207" s="18"/>
      <c r="B207" s="18"/>
      <c r="C207" s="19"/>
      <c r="D207" s="20" t="str">
        <f>IF(COUNTA(A207:C207)=0,"",IF(OR(NOT(COUNTIFS(Intervencoes!$A$7:$A$26,A207,Intervencoes!$B$7:$B$26,"&lt;&gt;")=1),COUNT(B207:C207)&lt;&gt;2,C207&lt;0,B207&lt;&gt;INT(B207)),"Rever intervenção, ano ou valor",IF(COUNTIFS($A$115:$A$174,A207,$B$115:$B$174,B207)&gt;1,"Rever ano duplicado","OK")))</f>
        <v/>
      </c>
    </row>
    <row r="208" spans="1:4">
      <c r="A208" s="18"/>
      <c r="B208" s="18"/>
      <c r="C208" s="19"/>
      <c r="D208" s="20" t="str">
        <f>IF(COUNTA(A208:C208)=0,"",IF(OR(NOT(COUNTIFS(Intervencoes!$A$7:$A$26,A208,Intervencoes!$B$7:$B$26,"&lt;&gt;")=1),COUNT(B208:C208)&lt;&gt;2,C208&lt;0,B208&lt;&gt;INT(B208)),"Rever intervenção, ano ou valor",IF(COUNTIFS($A$115:$A$174,A208,$B$115:$B$174,B208)&gt;1,"Rever ano duplicado","OK")))</f>
        <v/>
      </c>
    </row>
    <row r="209" spans="1:4">
      <c r="A209" s="18"/>
      <c r="B209" s="18"/>
      <c r="C209" s="19"/>
      <c r="D209" s="20" t="str">
        <f>IF(COUNTA(A209:C209)=0,"",IF(OR(NOT(COUNTIFS(Intervencoes!$A$7:$A$26,A209,Intervencoes!$B$7:$B$26,"&lt;&gt;")=1),COUNT(B209:C209)&lt;&gt;2,C209&lt;0,B209&lt;&gt;INT(B209)),"Rever intervenção, ano ou valor",IF(COUNTIFS($A$115:$A$174,A209,$B$115:$B$174,B209)&gt;1,"Rever ano duplicado","OK")))</f>
        <v/>
      </c>
    </row>
    <row r="210" spans="1:4">
      <c r="A210" s="18"/>
      <c r="B210" s="18"/>
      <c r="C210" s="19"/>
      <c r="D210" s="20" t="str">
        <f>IF(COUNTA(A210:C210)=0,"",IF(OR(NOT(COUNTIFS(Intervencoes!$A$7:$A$26,A210,Intervencoes!$B$7:$B$26,"&lt;&gt;")=1),COUNT(B210:C210)&lt;&gt;2,C210&lt;0,B210&lt;&gt;INT(B210)),"Rever intervenção, ano ou valor",IF(COUNTIFS($A$115:$A$174,A210,$B$115:$B$174,B210)&gt;1,"Rever ano duplicado","OK")))</f>
        <v/>
      </c>
    </row>
    <row r="211" spans="1:4">
      <c r="A211" s="18"/>
      <c r="B211" s="18"/>
      <c r="C211" s="19"/>
      <c r="D211" s="20" t="str">
        <f>IF(COUNTA(A211:C211)=0,"",IF(OR(NOT(COUNTIFS(Intervencoes!$A$7:$A$26,A211,Intervencoes!$B$7:$B$26,"&lt;&gt;")=1),COUNT(B211:C211)&lt;&gt;2,C211&lt;0,B211&lt;&gt;INT(B211)),"Rever intervenção, ano ou valor",IF(COUNTIFS($A$115:$A$174,A211,$B$115:$B$174,B211)&gt;1,"Rever ano duplicado","OK")))</f>
        <v/>
      </c>
    </row>
    <row r="212" spans="1:4">
      <c r="A212" s="18"/>
      <c r="B212" s="18"/>
      <c r="C212" s="19"/>
      <c r="D212" s="20" t="str">
        <f>IF(COUNTA(A212:C212)=0,"",IF(OR(NOT(COUNTIFS(Intervencoes!$A$7:$A$26,A212,Intervencoes!$B$7:$B$26,"&lt;&gt;")=1),COUNT(B212:C212)&lt;&gt;2,C212&lt;0,B212&lt;&gt;INT(B212)),"Rever intervenção, ano ou valor",IF(COUNTIFS($A$115:$A$174,A212,$B$115:$B$174,B212)&gt;1,"Rever ano duplicado","OK")))</f>
        <v/>
      </c>
    </row>
    <row r="213" spans="1:4">
      <c r="A213" s="18"/>
      <c r="B213" s="18"/>
      <c r="C213" s="19"/>
      <c r="D213" s="20" t="str">
        <f>IF(COUNTA(A213:C213)=0,"",IF(OR(NOT(COUNTIFS(Intervencoes!$A$7:$A$26,A213,Intervencoes!$B$7:$B$26,"&lt;&gt;")=1),COUNT(B213:C213)&lt;&gt;2,C213&lt;0,B213&lt;&gt;INT(B213)),"Rever intervenção, ano ou valor",IF(COUNTIFS($A$115:$A$174,A213,$B$115:$B$174,B213)&gt;1,"Rever ano duplicado","OK")))</f>
        <v/>
      </c>
    </row>
    <row r="214" spans="1:4">
      <c r="A214" s="18"/>
      <c r="B214" s="18"/>
      <c r="C214" s="19"/>
      <c r="D214" s="20" t="str">
        <f>IF(COUNTA(A214:C214)=0,"",IF(OR(NOT(COUNTIFS(Intervencoes!$A$7:$A$26,A214,Intervencoes!$B$7:$B$26,"&lt;&gt;")=1),COUNT(B214:C214)&lt;&gt;2,C214&lt;0,B214&lt;&gt;INT(B214)),"Rever intervenção, ano ou valor",IF(COUNTIFS($A$115:$A$174,A214,$B$115:$B$174,B214)&gt;1,"Rever ano duplicado","OK")))</f>
        <v/>
      </c>
    </row>
  </sheetData>
  <conditionalFormatting sqref="M7:M106">
    <cfRule type="containsText" dxfId="34" priority="1" operator="containsText" text="Falta"/>
    <cfRule type="containsText" dxfId="33" priority="2" operator="containsText" text="Rever"/>
    <cfRule type="containsText" dxfId="32" priority="3" operator="containsText" text="Por apurar"/>
    <cfRule type="containsText" dxfId="31" priority="4" operator="containsText" text="Por esclarecer"/>
    <cfRule type="containsText" dxfId="30" priority="5" operator="containsText" text="pendente"/>
  </conditionalFormatting>
  <conditionalFormatting sqref="D115:D214">
    <cfRule type="containsText" dxfId="29" priority="6" operator="containsText" text="Falta"/>
    <cfRule type="containsText" dxfId="28" priority="7" operator="containsText" text="Rever"/>
    <cfRule type="containsText" dxfId="27" priority="8" operator="containsText" text="Por apurar"/>
    <cfRule type="containsText" dxfId="26" priority="9" operator="containsText" text="Por esclarecer"/>
    <cfRule type="containsText" dxfId="25" priority="10" operator="containsText" text="pendente"/>
  </conditionalFormatting>
  <dataValidations count="6">
    <dataValidation type="list" showErrorMessage="1" errorTitle="Valor inválido" error="Escolha uma opção da lista ou introduza um valor dentro dos limites indicados." sqref="A115:A214">
      <formula1>INDIRECT("'Listas'!$A$7:$A$106")</formula1>
    </dataValidation>
    <dataValidation type="whole" showErrorMessage="1" errorTitle="Valor inválido" error="Escolha uma opção da lista ou introduza um valor dentro dos limites indicados." sqref="B115:B214">
      <formula1>1900</formula1>
      <formula2>2200</formula2>
    </dataValidation>
    <dataValidation type="decimal" showErrorMessage="1" errorTitle="Valor inválido" error="Escolha uma opção da lista ou introduza um valor dentro dos limites indicados." sqref="C115:C214">
      <formula1>0</formula1>
      <formula2>999999999999</formula2>
    </dataValidation>
    <dataValidation type="list" showErrorMessage="1" errorTitle="Valor inválido" error="Escolha uma opção da lista ou introduza um valor dentro dos limites indicados." sqref="B7:B106">
      <formula1>"Externa,Administração direta,Mista"</formula1>
    </dataValidation>
    <dataValidation type="list" showErrorMessage="1" errorTitle="Valor inválido" error="Escolha uma opção da lista ou introduza um valor dentro dos limites indicados." sqref="D7:D106">
      <formula1>"A iniciar,Em preparação,Em curso,Concluído,Não aplicável (fundamentar)"</formula1>
    </dataValidation>
    <dataValidation type="date" showErrorMessage="1" errorTitle="Valor inválido" error="Escolha uma opção da lista ou introduza um valor dentro dos limites indicados." sqref="G7:J106">
      <formula1>DATE(1900,1,1)</formula1>
      <formula2>DATE(2200,12,31)</formula2>
    </dataValidation>
  </dataValidation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showGridLines="0" tabSelected="1" zoomScale="90" zoomScaleNormal="90" workbookViewId="0">
      <pane xSplit="2" ySplit="6" topLeftCell="C7" activePane="bottomRight" state="frozen"/>
      <selection pane="topRight"/>
      <selection pane="bottomLeft"/>
      <selection pane="bottomRight" activeCell="C11" sqref="C11"/>
    </sheetView>
  </sheetViews>
  <sheetFormatPr defaultRowHeight="13.8"/>
  <cols>
    <col min="1" max="1" width="20" customWidth="1"/>
    <col min="2" max="2" width="45" customWidth="1"/>
    <col min="3" max="4" width="27" customWidth="1"/>
    <col min="5" max="5" width="25" customWidth="1"/>
    <col min="6" max="7" width="26" customWidth="1"/>
    <col min="8" max="8" width="27" customWidth="1"/>
    <col min="9" max="9" width="70" customWidth="1"/>
    <col min="10" max="10" width="45" customWidth="1"/>
  </cols>
  <sheetData>
    <row r="1" spans="1:10" ht="25.05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30" customHeight="1">
      <c r="A2" s="3" t="s">
        <v>583</v>
      </c>
      <c r="B2" s="2"/>
      <c r="C2" s="2"/>
      <c r="D2" s="2"/>
      <c r="E2" s="2"/>
      <c r="F2" s="2"/>
      <c r="G2" s="2"/>
      <c r="H2" s="2"/>
      <c r="I2" s="2"/>
      <c r="J2" s="2"/>
    </row>
    <row r="3" spans="1:10" ht="25.05" customHeight="1">
      <c r="A3" s="4" t="s">
        <v>584</v>
      </c>
      <c r="B3" s="2"/>
      <c r="C3" s="2"/>
      <c r="D3" s="2"/>
      <c r="E3" s="2"/>
      <c r="F3" s="2"/>
      <c r="G3" s="2"/>
      <c r="H3" s="2"/>
      <c r="I3" s="2"/>
      <c r="J3" s="2"/>
    </row>
    <row r="4" spans="1:10" ht="25.05" customHeight="1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</row>
    <row r="5" spans="1:10" ht="25.0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58.05" customHeight="1">
      <c r="A6" s="6" t="s">
        <v>585</v>
      </c>
      <c r="B6" s="6" t="s">
        <v>586</v>
      </c>
      <c r="C6" s="6" t="s">
        <v>587</v>
      </c>
      <c r="D6" s="6" t="s">
        <v>588</v>
      </c>
      <c r="E6" s="6" t="s">
        <v>589</v>
      </c>
      <c r="F6" s="6" t="s">
        <v>590</v>
      </c>
      <c r="G6" s="6" t="s">
        <v>591</v>
      </c>
      <c r="H6" s="6" t="s">
        <v>592</v>
      </c>
      <c r="I6" s="6" t="s">
        <v>593</v>
      </c>
      <c r="J6" s="6" t="s">
        <v>465</v>
      </c>
    </row>
    <row r="7" spans="1:10" ht="34.950000000000003" customHeight="1">
      <c r="A7" s="8" t="s">
        <v>594</v>
      </c>
      <c r="B7" s="7"/>
      <c r="C7" s="12"/>
      <c r="D7" s="12"/>
      <c r="E7" s="10"/>
      <c r="F7" s="7"/>
      <c r="G7" s="12"/>
      <c r="H7" s="16" t="str">
        <f t="shared" ref="H7:H26" si="0">IF(B7="","",IF(COUNT(D7,G7)&lt;&gt;2,"Por apurar",D7-G7))</f>
        <v/>
      </c>
      <c r="I7" s="7"/>
      <c r="J7" s="8" t="str">
        <f>IF(COUNTA(B7:G7,I7)=0,"",IF(OR(B7="",COUNT(C7:E7,G7)&lt;&gt;4,F7=""),"Faltam dados do adiantamento",IF(OR(D7&gt;C7,G7&gt;D7,C7&lt;0,D7&lt;0,G7&lt;0),"Rever valores do adiantamento",IF(AND(G7&gt;0,I7=""),"Falta imputação da aplicação","Registado; confirmar reconciliação"))))</f>
        <v/>
      </c>
    </row>
    <row r="8" spans="1:10" ht="34.950000000000003" customHeight="1">
      <c r="A8" s="8" t="s">
        <v>595</v>
      </c>
      <c r="B8" s="7"/>
      <c r="C8" s="12"/>
      <c r="D8" s="12"/>
      <c r="E8" s="10"/>
      <c r="F8" s="7"/>
      <c r="G8" s="12"/>
      <c r="H8" s="16" t="str">
        <f t="shared" si="0"/>
        <v/>
      </c>
      <c r="I8" s="7"/>
      <c r="J8" s="8" t="str">
        <f t="shared" ref="J7:J26" si="1">IF(COUNTA(B8:G8,I8)=0,"",IF(OR(B8="",COUNT(C8:E8,G8)&lt;&gt;4,F8=""),"Faltam dados do adiantamento",IF(OR(D8&gt;C8,G8&gt;D8,C8&lt;0,D8&lt;0,G8&lt;0),"Rever valores do adiantamento",IF(AND(G8&gt;0,I8=""),"Falta imputação da aplicação","Registado; confirmar reconciliação"))))</f>
        <v/>
      </c>
    </row>
    <row r="9" spans="1:10" ht="34.950000000000003" customHeight="1">
      <c r="A9" s="8" t="s">
        <v>596</v>
      </c>
      <c r="B9" s="7"/>
      <c r="C9" s="12"/>
      <c r="D9" s="12"/>
      <c r="E9" s="10"/>
      <c r="F9" s="7"/>
      <c r="G9" s="12"/>
      <c r="H9" s="16" t="str">
        <f t="shared" si="0"/>
        <v/>
      </c>
      <c r="I9" s="7"/>
      <c r="J9" s="8" t="str">
        <f t="shared" si="1"/>
        <v/>
      </c>
    </row>
    <row r="10" spans="1:10" ht="34.950000000000003" customHeight="1">
      <c r="A10" s="8" t="s">
        <v>597</v>
      </c>
      <c r="B10" s="7"/>
      <c r="C10" s="12"/>
      <c r="D10" s="12"/>
      <c r="E10" s="10"/>
      <c r="F10" s="7"/>
      <c r="G10" s="12"/>
      <c r="H10" s="16" t="str">
        <f t="shared" si="0"/>
        <v/>
      </c>
      <c r="I10" s="7"/>
      <c r="J10" s="8" t="str">
        <f t="shared" si="1"/>
        <v/>
      </c>
    </row>
    <row r="11" spans="1:10" ht="34.950000000000003" customHeight="1">
      <c r="A11" s="8" t="s">
        <v>598</v>
      </c>
      <c r="B11" s="7"/>
      <c r="C11" s="12"/>
      <c r="D11" s="12"/>
      <c r="E11" s="10"/>
      <c r="F11" s="7"/>
      <c r="G11" s="12"/>
      <c r="H11" s="16" t="str">
        <f t="shared" si="0"/>
        <v/>
      </c>
      <c r="I11" s="7"/>
      <c r="J11" s="8" t="str">
        <f t="shared" si="1"/>
        <v/>
      </c>
    </row>
    <row r="12" spans="1:10" ht="34.950000000000003" customHeight="1">
      <c r="A12" s="8" t="s">
        <v>599</v>
      </c>
      <c r="B12" s="7"/>
      <c r="C12" s="12"/>
      <c r="D12" s="12"/>
      <c r="E12" s="10"/>
      <c r="F12" s="7"/>
      <c r="G12" s="12"/>
      <c r="H12" s="16" t="str">
        <f t="shared" si="0"/>
        <v/>
      </c>
      <c r="I12" s="7"/>
      <c r="J12" s="8" t="str">
        <f t="shared" si="1"/>
        <v/>
      </c>
    </row>
    <row r="13" spans="1:10" ht="34.950000000000003" customHeight="1">
      <c r="A13" s="8" t="s">
        <v>600</v>
      </c>
      <c r="B13" s="7"/>
      <c r="C13" s="12"/>
      <c r="D13" s="12"/>
      <c r="E13" s="10"/>
      <c r="F13" s="7"/>
      <c r="G13" s="12"/>
      <c r="H13" s="16" t="str">
        <f t="shared" si="0"/>
        <v/>
      </c>
      <c r="I13" s="7"/>
      <c r="J13" s="8" t="str">
        <f t="shared" si="1"/>
        <v/>
      </c>
    </row>
    <row r="14" spans="1:10" ht="34.950000000000003" customHeight="1">
      <c r="A14" s="8" t="s">
        <v>601</v>
      </c>
      <c r="B14" s="7"/>
      <c r="C14" s="12"/>
      <c r="D14" s="12"/>
      <c r="E14" s="10"/>
      <c r="F14" s="7"/>
      <c r="G14" s="12"/>
      <c r="H14" s="16" t="str">
        <f t="shared" si="0"/>
        <v/>
      </c>
      <c r="I14" s="7"/>
      <c r="J14" s="8" t="str">
        <f t="shared" si="1"/>
        <v/>
      </c>
    </row>
    <row r="15" spans="1:10" ht="34.950000000000003" customHeight="1">
      <c r="A15" s="8" t="s">
        <v>602</v>
      </c>
      <c r="B15" s="7"/>
      <c r="C15" s="12"/>
      <c r="D15" s="12"/>
      <c r="E15" s="10"/>
      <c r="F15" s="7"/>
      <c r="G15" s="12"/>
      <c r="H15" s="16" t="str">
        <f t="shared" si="0"/>
        <v/>
      </c>
      <c r="I15" s="7"/>
      <c r="J15" s="8" t="str">
        <f t="shared" si="1"/>
        <v/>
      </c>
    </row>
    <row r="16" spans="1:10" ht="34.950000000000003" customHeight="1">
      <c r="A16" s="8" t="s">
        <v>603</v>
      </c>
      <c r="B16" s="7"/>
      <c r="C16" s="12"/>
      <c r="D16" s="12"/>
      <c r="E16" s="10"/>
      <c r="F16" s="7"/>
      <c r="G16" s="12"/>
      <c r="H16" s="16" t="str">
        <f t="shared" si="0"/>
        <v/>
      </c>
      <c r="I16" s="7"/>
      <c r="J16" s="8" t="str">
        <f t="shared" si="1"/>
        <v/>
      </c>
    </row>
    <row r="17" spans="1:10" ht="34.950000000000003" customHeight="1">
      <c r="A17" s="8" t="s">
        <v>604</v>
      </c>
      <c r="B17" s="7"/>
      <c r="C17" s="12"/>
      <c r="D17" s="12"/>
      <c r="E17" s="10"/>
      <c r="F17" s="7"/>
      <c r="G17" s="12"/>
      <c r="H17" s="16" t="str">
        <f t="shared" si="0"/>
        <v/>
      </c>
      <c r="I17" s="7"/>
      <c r="J17" s="8" t="str">
        <f t="shared" si="1"/>
        <v/>
      </c>
    </row>
    <row r="18" spans="1:10" ht="34.950000000000003" customHeight="1">
      <c r="A18" s="8" t="s">
        <v>605</v>
      </c>
      <c r="B18" s="7"/>
      <c r="C18" s="12"/>
      <c r="D18" s="12"/>
      <c r="E18" s="10"/>
      <c r="F18" s="7"/>
      <c r="G18" s="12"/>
      <c r="H18" s="16" t="str">
        <f t="shared" si="0"/>
        <v/>
      </c>
      <c r="I18" s="7"/>
      <c r="J18" s="8" t="str">
        <f t="shared" si="1"/>
        <v/>
      </c>
    </row>
    <row r="19" spans="1:10" ht="34.950000000000003" customHeight="1">
      <c r="A19" s="8" t="s">
        <v>606</v>
      </c>
      <c r="B19" s="7"/>
      <c r="C19" s="12"/>
      <c r="D19" s="12"/>
      <c r="E19" s="10"/>
      <c r="F19" s="7"/>
      <c r="G19" s="12"/>
      <c r="H19" s="16" t="str">
        <f t="shared" si="0"/>
        <v/>
      </c>
      <c r="I19" s="7"/>
      <c r="J19" s="8" t="str">
        <f t="shared" si="1"/>
        <v/>
      </c>
    </row>
    <row r="20" spans="1:10" ht="34.950000000000003" customHeight="1">
      <c r="A20" s="8" t="s">
        <v>607</v>
      </c>
      <c r="B20" s="7"/>
      <c r="C20" s="12"/>
      <c r="D20" s="12"/>
      <c r="E20" s="10"/>
      <c r="F20" s="7"/>
      <c r="G20" s="12"/>
      <c r="H20" s="16" t="str">
        <f t="shared" si="0"/>
        <v/>
      </c>
      <c r="I20" s="7"/>
      <c r="J20" s="8" t="str">
        <f t="shared" si="1"/>
        <v/>
      </c>
    </row>
    <row r="21" spans="1:10" ht="34.950000000000003" customHeight="1">
      <c r="A21" s="8" t="s">
        <v>608</v>
      </c>
      <c r="B21" s="7"/>
      <c r="C21" s="12"/>
      <c r="D21" s="12"/>
      <c r="E21" s="10"/>
      <c r="F21" s="7"/>
      <c r="G21" s="12"/>
      <c r="H21" s="16" t="str">
        <f t="shared" si="0"/>
        <v/>
      </c>
      <c r="I21" s="7"/>
      <c r="J21" s="8" t="str">
        <f t="shared" si="1"/>
        <v/>
      </c>
    </row>
    <row r="22" spans="1:10" ht="34.950000000000003" customHeight="1">
      <c r="A22" s="8" t="s">
        <v>609</v>
      </c>
      <c r="B22" s="7"/>
      <c r="C22" s="12"/>
      <c r="D22" s="12"/>
      <c r="E22" s="10"/>
      <c r="F22" s="7"/>
      <c r="G22" s="12"/>
      <c r="H22" s="16" t="str">
        <f t="shared" si="0"/>
        <v/>
      </c>
      <c r="I22" s="7"/>
      <c r="J22" s="8" t="str">
        <f t="shared" si="1"/>
        <v/>
      </c>
    </row>
    <row r="23" spans="1:10" ht="34.950000000000003" customHeight="1">
      <c r="A23" s="8" t="s">
        <v>610</v>
      </c>
      <c r="B23" s="7"/>
      <c r="C23" s="12"/>
      <c r="D23" s="12"/>
      <c r="E23" s="10"/>
      <c r="F23" s="7"/>
      <c r="G23" s="12"/>
      <c r="H23" s="16" t="str">
        <f t="shared" si="0"/>
        <v/>
      </c>
      <c r="I23" s="7"/>
      <c r="J23" s="8" t="str">
        <f t="shared" si="1"/>
        <v/>
      </c>
    </row>
    <row r="24" spans="1:10" ht="34.950000000000003" customHeight="1">
      <c r="A24" s="8" t="s">
        <v>611</v>
      </c>
      <c r="B24" s="7"/>
      <c r="C24" s="12"/>
      <c r="D24" s="12"/>
      <c r="E24" s="10"/>
      <c r="F24" s="7"/>
      <c r="G24" s="12"/>
      <c r="H24" s="16" t="str">
        <f t="shared" si="0"/>
        <v/>
      </c>
      <c r="I24" s="7"/>
      <c r="J24" s="8" t="str">
        <f t="shared" si="1"/>
        <v/>
      </c>
    </row>
    <row r="25" spans="1:10" ht="34.950000000000003" customHeight="1">
      <c r="A25" s="8" t="s">
        <v>612</v>
      </c>
      <c r="B25" s="7"/>
      <c r="C25" s="12"/>
      <c r="D25" s="12"/>
      <c r="E25" s="10"/>
      <c r="F25" s="7"/>
      <c r="G25" s="12"/>
      <c r="H25" s="16" t="str">
        <f t="shared" si="0"/>
        <v/>
      </c>
      <c r="I25" s="7"/>
      <c r="J25" s="8" t="str">
        <f t="shared" si="1"/>
        <v/>
      </c>
    </row>
    <row r="26" spans="1:10" ht="34.950000000000003" customHeight="1">
      <c r="A26" s="8" t="s">
        <v>613</v>
      </c>
      <c r="B26" s="7"/>
      <c r="C26" s="12"/>
      <c r="D26" s="12"/>
      <c r="E26" s="10"/>
      <c r="F26" s="7"/>
      <c r="G26" s="12"/>
      <c r="H26" s="16" t="str">
        <f t="shared" si="0"/>
        <v/>
      </c>
      <c r="I26" s="7"/>
      <c r="J26" s="8" t="str">
        <f t="shared" si="1"/>
        <v/>
      </c>
    </row>
    <row r="27" spans="1:10" ht="34.950000000000003" customHeight="1">
      <c r="A27" s="8" t="s">
        <v>1484</v>
      </c>
      <c r="B27" s="7"/>
      <c r="C27" s="12"/>
      <c r="D27" s="12"/>
      <c r="E27" s="10"/>
      <c r="F27" s="7"/>
      <c r="G27" s="12"/>
      <c r="H27" s="16" t="str">
        <f t="shared" ref="H27:H90" si="2">IF(B27="","",IF(COUNT(D27,G27)&lt;&gt;2,"Por apurar",D27-G27))</f>
        <v/>
      </c>
      <c r="I27" s="7"/>
      <c r="J27" s="8" t="str">
        <f t="shared" ref="J27:J90" si="3">IF(COUNTA(B27:G27,I27)=0,"",IF(OR(B27="",COUNT(C27:E27,G27)&lt;&gt;4,F27=""),"Faltam dados do adiantamento",IF(OR(D27&gt;C27,G27&gt;D27,C27&lt;0,D27&lt;0,G27&lt;0),"Rever valores do adiantamento",IF(AND(G27&gt;0,I27=""),"Falta imputação da aplicação","Registado; confirmar reconciliação"))))</f>
        <v/>
      </c>
    </row>
    <row r="28" spans="1:10" ht="34.950000000000003" customHeight="1">
      <c r="A28" s="8" t="s">
        <v>1485</v>
      </c>
      <c r="B28" s="7"/>
      <c r="C28" s="12"/>
      <c r="D28" s="12"/>
      <c r="E28" s="10"/>
      <c r="F28" s="7"/>
      <c r="G28" s="12"/>
      <c r="H28" s="16" t="str">
        <f t="shared" si="2"/>
        <v/>
      </c>
      <c r="I28" s="7"/>
      <c r="J28" s="8" t="str">
        <f t="shared" si="3"/>
        <v/>
      </c>
    </row>
    <row r="29" spans="1:10" ht="34.950000000000003" customHeight="1">
      <c r="A29" s="8" t="s">
        <v>1486</v>
      </c>
      <c r="B29" s="7"/>
      <c r="C29" s="12"/>
      <c r="D29" s="12"/>
      <c r="E29" s="10"/>
      <c r="F29" s="7"/>
      <c r="G29" s="12"/>
      <c r="H29" s="16" t="str">
        <f t="shared" si="2"/>
        <v/>
      </c>
      <c r="I29" s="7"/>
      <c r="J29" s="8" t="str">
        <f t="shared" si="3"/>
        <v/>
      </c>
    </row>
    <row r="30" spans="1:10" ht="34.950000000000003" customHeight="1">
      <c r="A30" s="8" t="s">
        <v>1487</v>
      </c>
      <c r="B30" s="7"/>
      <c r="C30" s="12"/>
      <c r="D30" s="12"/>
      <c r="E30" s="10"/>
      <c r="F30" s="7"/>
      <c r="G30" s="12"/>
      <c r="H30" s="16" t="str">
        <f t="shared" si="2"/>
        <v/>
      </c>
      <c r="I30" s="7"/>
      <c r="J30" s="8" t="str">
        <f t="shared" si="3"/>
        <v/>
      </c>
    </row>
    <row r="31" spans="1:10" ht="34.950000000000003" customHeight="1">
      <c r="A31" s="8" t="s">
        <v>1488</v>
      </c>
      <c r="B31" s="7"/>
      <c r="C31" s="12"/>
      <c r="D31" s="12"/>
      <c r="E31" s="10"/>
      <c r="F31" s="7"/>
      <c r="G31" s="12"/>
      <c r="H31" s="16" t="str">
        <f t="shared" si="2"/>
        <v/>
      </c>
      <c r="I31" s="7"/>
      <c r="J31" s="8" t="str">
        <f t="shared" si="3"/>
        <v/>
      </c>
    </row>
    <row r="32" spans="1:10" ht="34.950000000000003" customHeight="1">
      <c r="A32" s="8" t="s">
        <v>1489</v>
      </c>
      <c r="B32" s="7"/>
      <c r="C32" s="12"/>
      <c r="D32" s="12"/>
      <c r="E32" s="10"/>
      <c r="F32" s="7"/>
      <c r="G32" s="12"/>
      <c r="H32" s="16" t="str">
        <f t="shared" si="2"/>
        <v/>
      </c>
      <c r="I32" s="7"/>
      <c r="J32" s="8" t="str">
        <f t="shared" si="3"/>
        <v/>
      </c>
    </row>
    <row r="33" spans="1:10" ht="34.950000000000003" customHeight="1">
      <c r="A33" s="8" t="s">
        <v>1490</v>
      </c>
      <c r="B33" s="7"/>
      <c r="C33" s="12"/>
      <c r="D33" s="12"/>
      <c r="E33" s="10"/>
      <c r="F33" s="7"/>
      <c r="G33" s="12"/>
      <c r="H33" s="16" t="str">
        <f t="shared" si="2"/>
        <v/>
      </c>
      <c r="I33" s="7"/>
      <c r="J33" s="8" t="str">
        <f t="shared" si="3"/>
        <v/>
      </c>
    </row>
    <row r="34" spans="1:10" ht="34.950000000000003" customHeight="1">
      <c r="A34" s="8" t="s">
        <v>1491</v>
      </c>
      <c r="B34" s="7"/>
      <c r="C34" s="12"/>
      <c r="D34" s="12"/>
      <c r="E34" s="10"/>
      <c r="F34" s="7"/>
      <c r="G34" s="12"/>
      <c r="H34" s="16" t="str">
        <f t="shared" si="2"/>
        <v/>
      </c>
      <c r="I34" s="7"/>
      <c r="J34" s="8" t="str">
        <f t="shared" si="3"/>
        <v/>
      </c>
    </row>
    <row r="35" spans="1:10" ht="34.950000000000003" customHeight="1">
      <c r="A35" s="8" t="s">
        <v>1492</v>
      </c>
      <c r="B35" s="7"/>
      <c r="C35" s="12"/>
      <c r="D35" s="12"/>
      <c r="E35" s="10"/>
      <c r="F35" s="7"/>
      <c r="G35" s="12"/>
      <c r="H35" s="16" t="str">
        <f t="shared" si="2"/>
        <v/>
      </c>
      <c r="I35" s="7"/>
      <c r="J35" s="8" t="str">
        <f t="shared" si="3"/>
        <v/>
      </c>
    </row>
    <row r="36" spans="1:10" ht="34.950000000000003" customHeight="1">
      <c r="A36" s="8" t="s">
        <v>1493</v>
      </c>
      <c r="B36" s="7"/>
      <c r="C36" s="12"/>
      <c r="D36" s="12"/>
      <c r="E36" s="10"/>
      <c r="F36" s="7"/>
      <c r="G36" s="12"/>
      <c r="H36" s="16" t="str">
        <f t="shared" si="2"/>
        <v/>
      </c>
      <c r="I36" s="7"/>
      <c r="J36" s="8" t="str">
        <f t="shared" si="3"/>
        <v/>
      </c>
    </row>
    <row r="37" spans="1:10" ht="34.950000000000003" customHeight="1">
      <c r="A37" s="8" t="s">
        <v>1494</v>
      </c>
      <c r="B37" s="7"/>
      <c r="C37" s="12"/>
      <c r="D37" s="12"/>
      <c r="E37" s="10"/>
      <c r="F37" s="7"/>
      <c r="G37" s="12"/>
      <c r="H37" s="16" t="str">
        <f t="shared" si="2"/>
        <v/>
      </c>
      <c r="I37" s="7"/>
      <c r="J37" s="8" t="str">
        <f t="shared" si="3"/>
        <v/>
      </c>
    </row>
    <row r="38" spans="1:10" ht="34.950000000000003" customHeight="1">
      <c r="A38" s="8" t="s">
        <v>1495</v>
      </c>
      <c r="B38" s="7"/>
      <c r="C38" s="12"/>
      <c r="D38" s="12"/>
      <c r="E38" s="10"/>
      <c r="F38" s="7"/>
      <c r="G38" s="12"/>
      <c r="H38" s="16" t="str">
        <f t="shared" si="2"/>
        <v/>
      </c>
      <c r="I38" s="7"/>
      <c r="J38" s="8" t="str">
        <f t="shared" si="3"/>
        <v/>
      </c>
    </row>
    <row r="39" spans="1:10" ht="34.950000000000003" customHeight="1">
      <c r="A39" s="8" t="s">
        <v>1496</v>
      </c>
      <c r="B39" s="7"/>
      <c r="C39" s="12"/>
      <c r="D39" s="12"/>
      <c r="E39" s="10"/>
      <c r="F39" s="7"/>
      <c r="G39" s="12"/>
      <c r="H39" s="16" t="str">
        <f t="shared" si="2"/>
        <v/>
      </c>
      <c r="I39" s="7"/>
      <c r="J39" s="8" t="str">
        <f t="shared" si="3"/>
        <v/>
      </c>
    </row>
    <row r="40" spans="1:10" ht="34.950000000000003" customHeight="1">
      <c r="A40" s="8" t="s">
        <v>1497</v>
      </c>
      <c r="B40" s="7"/>
      <c r="C40" s="12"/>
      <c r="D40" s="12"/>
      <c r="E40" s="10"/>
      <c r="F40" s="7"/>
      <c r="G40" s="12"/>
      <c r="H40" s="16" t="str">
        <f t="shared" si="2"/>
        <v/>
      </c>
      <c r="I40" s="7"/>
      <c r="J40" s="8" t="str">
        <f t="shared" si="3"/>
        <v/>
      </c>
    </row>
    <row r="41" spans="1:10" ht="34.950000000000003" customHeight="1">
      <c r="A41" s="8" t="s">
        <v>1498</v>
      </c>
      <c r="B41" s="7"/>
      <c r="C41" s="12"/>
      <c r="D41" s="12"/>
      <c r="E41" s="10"/>
      <c r="F41" s="7"/>
      <c r="G41" s="12"/>
      <c r="H41" s="16" t="str">
        <f t="shared" si="2"/>
        <v/>
      </c>
      <c r="I41" s="7"/>
      <c r="J41" s="8" t="str">
        <f t="shared" si="3"/>
        <v/>
      </c>
    </row>
    <row r="42" spans="1:10" ht="34.950000000000003" customHeight="1">
      <c r="A42" s="8" t="s">
        <v>1499</v>
      </c>
      <c r="B42" s="7"/>
      <c r="C42" s="12"/>
      <c r="D42" s="12"/>
      <c r="E42" s="10"/>
      <c r="F42" s="7"/>
      <c r="G42" s="12"/>
      <c r="H42" s="16" t="str">
        <f t="shared" si="2"/>
        <v/>
      </c>
      <c r="I42" s="7"/>
      <c r="J42" s="8" t="str">
        <f t="shared" si="3"/>
        <v/>
      </c>
    </row>
    <row r="43" spans="1:10" ht="34.950000000000003" customHeight="1">
      <c r="A43" s="8" t="s">
        <v>1500</v>
      </c>
      <c r="B43" s="7"/>
      <c r="C43" s="12"/>
      <c r="D43" s="12"/>
      <c r="E43" s="10"/>
      <c r="F43" s="7"/>
      <c r="G43" s="12"/>
      <c r="H43" s="16" t="str">
        <f t="shared" si="2"/>
        <v/>
      </c>
      <c r="I43" s="7"/>
      <c r="J43" s="8" t="str">
        <f t="shared" si="3"/>
        <v/>
      </c>
    </row>
    <row r="44" spans="1:10" ht="34.950000000000003" customHeight="1">
      <c r="A44" s="8" t="s">
        <v>1501</v>
      </c>
      <c r="B44" s="7"/>
      <c r="C44" s="12"/>
      <c r="D44" s="12"/>
      <c r="E44" s="10"/>
      <c r="F44" s="7"/>
      <c r="G44" s="12"/>
      <c r="H44" s="16" t="str">
        <f t="shared" si="2"/>
        <v/>
      </c>
      <c r="I44" s="7"/>
      <c r="J44" s="8" t="str">
        <f t="shared" si="3"/>
        <v/>
      </c>
    </row>
    <row r="45" spans="1:10" ht="34.950000000000003" customHeight="1">
      <c r="A45" s="8" t="s">
        <v>1502</v>
      </c>
      <c r="B45" s="7"/>
      <c r="C45" s="12"/>
      <c r="D45" s="12"/>
      <c r="E45" s="10"/>
      <c r="F45" s="7"/>
      <c r="G45" s="12"/>
      <c r="H45" s="16" t="str">
        <f t="shared" si="2"/>
        <v/>
      </c>
      <c r="I45" s="7"/>
      <c r="J45" s="8" t="str">
        <f t="shared" si="3"/>
        <v/>
      </c>
    </row>
    <row r="46" spans="1:10" ht="34.950000000000003" customHeight="1">
      <c r="A46" s="8" t="s">
        <v>1503</v>
      </c>
      <c r="B46" s="7"/>
      <c r="C46" s="12"/>
      <c r="D46" s="12"/>
      <c r="E46" s="10"/>
      <c r="F46" s="7"/>
      <c r="G46" s="12"/>
      <c r="H46" s="16" t="str">
        <f t="shared" si="2"/>
        <v/>
      </c>
      <c r="I46" s="7"/>
      <c r="J46" s="8" t="str">
        <f t="shared" si="3"/>
        <v/>
      </c>
    </row>
    <row r="47" spans="1:10" ht="34.950000000000003" customHeight="1">
      <c r="A47" s="8" t="s">
        <v>1504</v>
      </c>
      <c r="B47" s="7"/>
      <c r="C47" s="12"/>
      <c r="D47" s="12"/>
      <c r="E47" s="10"/>
      <c r="F47" s="7"/>
      <c r="G47" s="12"/>
      <c r="H47" s="16" t="str">
        <f t="shared" si="2"/>
        <v/>
      </c>
      <c r="I47" s="7"/>
      <c r="J47" s="8" t="str">
        <f t="shared" si="3"/>
        <v/>
      </c>
    </row>
    <row r="48" spans="1:10" ht="34.950000000000003" customHeight="1">
      <c r="A48" s="8" t="s">
        <v>1505</v>
      </c>
      <c r="B48" s="7"/>
      <c r="C48" s="12"/>
      <c r="D48" s="12"/>
      <c r="E48" s="10"/>
      <c r="F48" s="7"/>
      <c r="G48" s="12"/>
      <c r="H48" s="16" t="str">
        <f t="shared" si="2"/>
        <v/>
      </c>
      <c r="I48" s="7"/>
      <c r="J48" s="8" t="str">
        <f t="shared" si="3"/>
        <v/>
      </c>
    </row>
    <row r="49" spans="1:10" ht="34.950000000000003" customHeight="1">
      <c r="A49" s="8" t="s">
        <v>1506</v>
      </c>
      <c r="B49" s="7"/>
      <c r="C49" s="12"/>
      <c r="D49" s="12"/>
      <c r="E49" s="10"/>
      <c r="F49" s="7"/>
      <c r="G49" s="12"/>
      <c r="H49" s="16" t="str">
        <f t="shared" si="2"/>
        <v/>
      </c>
      <c r="I49" s="7"/>
      <c r="J49" s="8" t="str">
        <f t="shared" si="3"/>
        <v/>
      </c>
    </row>
    <row r="50" spans="1:10" ht="34.950000000000003" customHeight="1">
      <c r="A50" s="8" t="s">
        <v>1507</v>
      </c>
      <c r="B50" s="7"/>
      <c r="C50" s="12"/>
      <c r="D50" s="12"/>
      <c r="E50" s="10"/>
      <c r="F50" s="7"/>
      <c r="G50" s="12"/>
      <c r="H50" s="16" t="str">
        <f t="shared" si="2"/>
        <v/>
      </c>
      <c r="I50" s="7"/>
      <c r="J50" s="8" t="str">
        <f t="shared" si="3"/>
        <v/>
      </c>
    </row>
    <row r="51" spans="1:10" ht="34.950000000000003" customHeight="1">
      <c r="A51" s="8" t="s">
        <v>1508</v>
      </c>
      <c r="B51" s="7"/>
      <c r="C51" s="12"/>
      <c r="D51" s="12"/>
      <c r="E51" s="10"/>
      <c r="F51" s="7"/>
      <c r="G51" s="12"/>
      <c r="H51" s="16" t="str">
        <f t="shared" si="2"/>
        <v/>
      </c>
      <c r="I51" s="7"/>
      <c r="J51" s="8" t="str">
        <f t="shared" si="3"/>
        <v/>
      </c>
    </row>
    <row r="52" spans="1:10" ht="34.950000000000003" customHeight="1">
      <c r="A52" s="8" t="s">
        <v>1509</v>
      </c>
      <c r="B52" s="7"/>
      <c r="C52" s="12"/>
      <c r="D52" s="12"/>
      <c r="E52" s="10"/>
      <c r="F52" s="7"/>
      <c r="G52" s="12"/>
      <c r="H52" s="16" t="str">
        <f t="shared" si="2"/>
        <v/>
      </c>
      <c r="I52" s="7"/>
      <c r="J52" s="8" t="str">
        <f t="shared" si="3"/>
        <v/>
      </c>
    </row>
    <row r="53" spans="1:10" ht="34.950000000000003" customHeight="1">
      <c r="A53" s="8" t="s">
        <v>1510</v>
      </c>
      <c r="B53" s="7"/>
      <c r="C53" s="12"/>
      <c r="D53" s="12"/>
      <c r="E53" s="10"/>
      <c r="F53" s="7"/>
      <c r="G53" s="12"/>
      <c r="H53" s="16" t="str">
        <f t="shared" si="2"/>
        <v/>
      </c>
      <c r="I53" s="7"/>
      <c r="J53" s="8" t="str">
        <f t="shared" si="3"/>
        <v/>
      </c>
    </row>
    <row r="54" spans="1:10" ht="34.950000000000003" customHeight="1">
      <c r="A54" s="8" t="s">
        <v>1511</v>
      </c>
      <c r="B54" s="7"/>
      <c r="C54" s="12"/>
      <c r="D54" s="12"/>
      <c r="E54" s="10"/>
      <c r="F54" s="7"/>
      <c r="G54" s="12"/>
      <c r="H54" s="16" t="str">
        <f t="shared" si="2"/>
        <v/>
      </c>
      <c r="I54" s="7"/>
      <c r="J54" s="8" t="str">
        <f t="shared" si="3"/>
        <v/>
      </c>
    </row>
    <row r="55" spans="1:10" ht="34.950000000000003" customHeight="1">
      <c r="A55" s="8" t="s">
        <v>1512</v>
      </c>
      <c r="B55" s="7"/>
      <c r="C55" s="12"/>
      <c r="D55" s="12"/>
      <c r="E55" s="10"/>
      <c r="F55" s="7"/>
      <c r="G55" s="12"/>
      <c r="H55" s="16" t="str">
        <f t="shared" si="2"/>
        <v/>
      </c>
      <c r="I55" s="7"/>
      <c r="J55" s="8" t="str">
        <f t="shared" si="3"/>
        <v/>
      </c>
    </row>
    <row r="56" spans="1:10" ht="34.950000000000003" customHeight="1">
      <c r="A56" s="8" t="s">
        <v>1513</v>
      </c>
      <c r="B56" s="7"/>
      <c r="C56" s="12"/>
      <c r="D56" s="12"/>
      <c r="E56" s="10"/>
      <c r="F56" s="7"/>
      <c r="G56" s="12"/>
      <c r="H56" s="16" t="str">
        <f t="shared" si="2"/>
        <v/>
      </c>
      <c r="I56" s="7"/>
      <c r="J56" s="8" t="str">
        <f t="shared" si="3"/>
        <v/>
      </c>
    </row>
    <row r="57" spans="1:10" ht="34.950000000000003" customHeight="1">
      <c r="A57" s="8" t="s">
        <v>1514</v>
      </c>
      <c r="B57" s="7"/>
      <c r="C57" s="12"/>
      <c r="D57" s="12"/>
      <c r="E57" s="10"/>
      <c r="F57" s="7"/>
      <c r="G57" s="12"/>
      <c r="H57" s="16" t="str">
        <f t="shared" si="2"/>
        <v/>
      </c>
      <c r="I57" s="7"/>
      <c r="J57" s="8" t="str">
        <f t="shared" si="3"/>
        <v/>
      </c>
    </row>
    <row r="58" spans="1:10" ht="34.950000000000003" customHeight="1">
      <c r="A58" s="8" t="s">
        <v>1515</v>
      </c>
      <c r="B58" s="7"/>
      <c r="C58" s="12"/>
      <c r="D58" s="12"/>
      <c r="E58" s="10"/>
      <c r="F58" s="7"/>
      <c r="G58" s="12"/>
      <c r="H58" s="16" t="str">
        <f t="shared" si="2"/>
        <v/>
      </c>
      <c r="I58" s="7"/>
      <c r="J58" s="8" t="str">
        <f t="shared" si="3"/>
        <v/>
      </c>
    </row>
    <row r="59" spans="1:10" ht="34.950000000000003" customHeight="1">
      <c r="A59" s="8" t="s">
        <v>1516</v>
      </c>
      <c r="B59" s="7"/>
      <c r="C59" s="12"/>
      <c r="D59" s="12"/>
      <c r="E59" s="10"/>
      <c r="F59" s="7"/>
      <c r="G59" s="12"/>
      <c r="H59" s="16" t="str">
        <f t="shared" si="2"/>
        <v/>
      </c>
      <c r="I59" s="7"/>
      <c r="J59" s="8" t="str">
        <f t="shared" si="3"/>
        <v/>
      </c>
    </row>
    <row r="60" spans="1:10" ht="34.950000000000003" customHeight="1">
      <c r="A60" s="8" t="s">
        <v>1517</v>
      </c>
      <c r="B60" s="7"/>
      <c r="C60" s="12"/>
      <c r="D60" s="12"/>
      <c r="E60" s="10"/>
      <c r="F60" s="7"/>
      <c r="G60" s="12"/>
      <c r="H60" s="16" t="str">
        <f t="shared" si="2"/>
        <v/>
      </c>
      <c r="I60" s="7"/>
      <c r="J60" s="8" t="str">
        <f t="shared" si="3"/>
        <v/>
      </c>
    </row>
    <row r="61" spans="1:10" ht="34.950000000000003" customHeight="1">
      <c r="A61" s="8" t="s">
        <v>1518</v>
      </c>
      <c r="B61" s="7"/>
      <c r="C61" s="12"/>
      <c r="D61" s="12"/>
      <c r="E61" s="10"/>
      <c r="F61" s="7"/>
      <c r="G61" s="12"/>
      <c r="H61" s="16" t="str">
        <f t="shared" si="2"/>
        <v/>
      </c>
      <c r="I61" s="7"/>
      <c r="J61" s="8" t="str">
        <f t="shared" si="3"/>
        <v/>
      </c>
    </row>
    <row r="62" spans="1:10" ht="34.950000000000003" customHeight="1">
      <c r="A62" s="8" t="s">
        <v>1519</v>
      </c>
      <c r="B62" s="7"/>
      <c r="C62" s="12"/>
      <c r="D62" s="12"/>
      <c r="E62" s="10"/>
      <c r="F62" s="7"/>
      <c r="G62" s="12"/>
      <c r="H62" s="16" t="str">
        <f t="shared" si="2"/>
        <v/>
      </c>
      <c r="I62" s="7"/>
      <c r="J62" s="8" t="str">
        <f t="shared" si="3"/>
        <v/>
      </c>
    </row>
    <row r="63" spans="1:10" ht="34.950000000000003" customHeight="1">
      <c r="A63" s="8" t="s">
        <v>1520</v>
      </c>
      <c r="B63" s="7"/>
      <c r="C63" s="12"/>
      <c r="D63" s="12"/>
      <c r="E63" s="10"/>
      <c r="F63" s="7"/>
      <c r="G63" s="12"/>
      <c r="H63" s="16" t="str">
        <f t="shared" si="2"/>
        <v/>
      </c>
      <c r="I63" s="7"/>
      <c r="J63" s="8" t="str">
        <f t="shared" si="3"/>
        <v/>
      </c>
    </row>
    <row r="64" spans="1:10" ht="34.950000000000003" customHeight="1">
      <c r="A64" s="8" t="s">
        <v>1521</v>
      </c>
      <c r="B64" s="7"/>
      <c r="C64" s="12"/>
      <c r="D64" s="12"/>
      <c r="E64" s="10"/>
      <c r="F64" s="7"/>
      <c r="G64" s="12"/>
      <c r="H64" s="16" t="str">
        <f t="shared" si="2"/>
        <v/>
      </c>
      <c r="I64" s="7"/>
      <c r="J64" s="8" t="str">
        <f t="shared" si="3"/>
        <v/>
      </c>
    </row>
    <row r="65" spans="1:10" ht="34.950000000000003" customHeight="1">
      <c r="A65" s="8" t="s">
        <v>1522</v>
      </c>
      <c r="B65" s="7"/>
      <c r="C65" s="12"/>
      <c r="D65" s="12"/>
      <c r="E65" s="10"/>
      <c r="F65" s="7"/>
      <c r="G65" s="12"/>
      <c r="H65" s="16" t="str">
        <f t="shared" si="2"/>
        <v/>
      </c>
      <c r="I65" s="7"/>
      <c r="J65" s="8" t="str">
        <f t="shared" si="3"/>
        <v/>
      </c>
    </row>
    <row r="66" spans="1:10" ht="34.950000000000003" customHeight="1">
      <c r="A66" s="8" t="s">
        <v>1523</v>
      </c>
      <c r="B66" s="7"/>
      <c r="C66" s="12"/>
      <c r="D66" s="12"/>
      <c r="E66" s="10"/>
      <c r="F66" s="7"/>
      <c r="G66" s="12"/>
      <c r="H66" s="16" t="str">
        <f t="shared" si="2"/>
        <v/>
      </c>
      <c r="I66" s="7"/>
      <c r="J66" s="8" t="str">
        <f t="shared" si="3"/>
        <v/>
      </c>
    </row>
    <row r="67" spans="1:10" ht="34.950000000000003" customHeight="1">
      <c r="A67" s="8" t="s">
        <v>1524</v>
      </c>
      <c r="B67" s="7"/>
      <c r="C67" s="12"/>
      <c r="D67" s="12"/>
      <c r="E67" s="10"/>
      <c r="F67" s="7"/>
      <c r="G67" s="12"/>
      <c r="H67" s="16" t="str">
        <f t="shared" si="2"/>
        <v/>
      </c>
      <c r="I67" s="7"/>
      <c r="J67" s="8" t="str">
        <f t="shared" si="3"/>
        <v/>
      </c>
    </row>
    <row r="68" spans="1:10" ht="34.950000000000003" customHeight="1">
      <c r="A68" s="8" t="s">
        <v>1525</v>
      </c>
      <c r="B68" s="7"/>
      <c r="C68" s="12"/>
      <c r="D68" s="12"/>
      <c r="E68" s="10"/>
      <c r="F68" s="7"/>
      <c r="G68" s="12"/>
      <c r="H68" s="16" t="str">
        <f t="shared" si="2"/>
        <v/>
      </c>
      <c r="I68" s="7"/>
      <c r="J68" s="8" t="str">
        <f t="shared" si="3"/>
        <v/>
      </c>
    </row>
    <row r="69" spans="1:10" ht="34.950000000000003" customHeight="1">
      <c r="A69" s="8" t="s">
        <v>1526</v>
      </c>
      <c r="B69" s="7"/>
      <c r="C69" s="12"/>
      <c r="D69" s="12"/>
      <c r="E69" s="10"/>
      <c r="F69" s="7"/>
      <c r="G69" s="12"/>
      <c r="H69" s="16" t="str">
        <f t="shared" si="2"/>
        <v/>
      </c>
      <c r="I69" s="7"/>
      <c r="J69" s="8" t="str">
        <f t="shared" si="3"/>
        <v/>
      </c>
    </row>
    <row r="70" spans="1:10" ht="34.950000000000003" customHeight="1">
      <c r="A70" s="8" t="s">
        <v>1527</v>
      </c>
      <c r="B70" s="7"/>
      <c r="C70" s="12"/>
      <c r="D70" s="12"/>
      <c r="E70" s="10"/>
      <c r="F70" s="7"/>
      <c r="G70" s="12"/>
      <c r="H70" s="16" t="str">
        <f t="shared" si="2"/>
        <v/>
      </c>
      <c r="I70" s="7"/>
      <c r="J70" s="8" t="str">
        <f t="shared" si="3"/>
        <v/>
      </c>
    </row>
    <row r="71" spans="1:10" ht="34.950000000000003" customHeight="1">
      <c r="A71" s="8" t="s">
        <v>1528</v>
      </c>
      <c r="B71" s="7"/>
      <c r="C71" s="12"/>
      <c r="D71" s="12"/>
      <c r="E71" s="10"/>
      <c r="F71" s="7"/>
      <c r="G71" s="12"/>
      <c r="H71" s="16" t="str">
        <f t="shared" si="2"/>
        <v/>
      </c>
      <c r="I71" s="7"/>
      <c r="J71" s="8" t="str">
        <f t="shared" si="3"/>
        <v/>
      </c>
    </row>
    <row r="72" spans="1:10" ht="34.950000000000003" customHeight="1">
      <c r="A72" s="8" t="s">
        <v>1529</v>
      </c>
      <c r="B72" s="7"/>
      <c r="C72" s="12"/>
      <c r="D72" s="12"/>
      <c r="E72" s="10"/>
      <c r="F72" s="7"/>
      <c r="G72" s="12"/>
      <c r="H72" s="16" t="str">
        <f t="shared" si="2"/>
        <v/>
      </c>
      <c r="I72" s="7"/>
      <c r="J72" s="8" t="str">
        <f t="shared" si="3"/>
        <v/>
      </c>
    </row>
    <row r="73" spans="1:10" ht="34.950000000000003" customHeight="1">
      <c r="A73" s="8" t="s">
        <v>1530</v>
      </c>
      <c r="B73" s="7"/>
      <c r="C73" s="12"/>
      <c r="D73" s="12"/>
      <c r="E73" s="10"/>
      <c r="F73" s="7"/>
      <c r="G73" s="12"/>
      <c r="H73" s="16" t="str">
        <f t="shared" si="2"/>
        <v/>
      </c>
      <c r="I73" s="7"/>
      <c r="J73" s="8" t="str">
        <f t="shared" si="3"/>
        <v/>
      </c>
    </row>
    <row r="74" spans="1:10" ht="34.950000000000003" customHeight="1">
      <c r="A74" s="8" t="s">
        <v>1531</v>
      </c>
      <c r="B74" s="7"/>
      <c r="C74" s="12"/>
      <c r="D74" s="12"/>
      <c r="E74" s="10"/>
      <c r="F74" s="7"/>
      <c r="G74" s="12"/>
      <c r="H74" s="16" t="str">
        <f t="shared" si="2"/>
        <v/>
      </c>
      <c r="I74" s="7"/>
      <c r="J74" s="8" t="str">
        <f t="shared" si="3"/>
        <v/>
      </c>
    </row>
    <row r="75" spans="1:10" ht="34.950000000000003" customHeight="1">
      <c r="A75" s="8" t="s">
        <v>1532</v>
      </c>
      <c r="B75" s="7"/>
      <c r="C75" s="12"/>
      <c r="D75" s="12"/>
      <c r="E75" s="10"/>
      <c r="F75" s="7"/>
      <c r="G75" s="12"/>
      <c r="H75" s="16" t="str">
        <f t="shared" si="2"/>
        <v/>
      </c>
      <c r="I75" s="7"/>
      <c r="J75" s="8" t="str">
        <f t="shared" si="3"/>
        <v/>
      </c>
    </row>
    <row r="76" spans="1:10" ht="34.950000000000003" customHeight="1">
      <c r="A76" s="8" t="s">
        <v>1533</v>
      </c>
      <c r="B76" s="7"/>
      <c r="C76" s="12"/>
      <c r="D76" s="12"/>
      <c r="E76" s="10"/>
      <c r="F76" s="7"/>
      <c r="G76" s="12"/>
      <c r="H76" s="16" t="str">
        <f t="shared" si="2"/>
        <v/>
      </c>
      <c r="I76" s="7"/>
      <c r="J76" s="8" t="str">
        <f t="shared" si="3"/>
        <v/>
      </c>
    </row>
    <row r="77" spans="1:10" ht="34.950000000000003" customHeight="1">
      <c r="A77" s="8" t="s">
        <v>1534</v>
      </c>
      <c r="B77" s="7"/>
      <c r="C77" s="12"/>
      <c r="D77" s="12"/>
      <c r="E77" s="10"/>
      <c r="F77" s="7"/>
      <c r="G77" s="12"/>
      <c r="H77" s="16" t="str">
        <f t="shared" si="2"/>
        <v/>
      </c>
      <c r="I77" s="7"/>
      <c r="J77" s="8" t="str">
        <f t="shared" si="3"/>
        <v/>
      </c>
    </row>
    <row r="78" spans="1:10" ht="34.950000000000003" customHeight="1">
      <c r="A78" s="8" t="s">
        <v>1535</v>
      </c>
      <c r="B78" s="7"/>
      <c r="C78" s="12"/>
      <c r="D78" s="12"/>
      <c r="E78" s="10"/>
      <c r="F78" s="7"/>
      <c r="G78" s="12"/>
      <c r="H78" s="16" t="str">
        <f t="shared" si="2"/>
        <v/>
      </c>
      <c r="I78" s="7"/>
      <c r="J78" s="8" t="str">
        <f t="shared" si="3"/>
        <v/>
      </c>
    </row>
    <row r="79" spans="1:10" ht="34.950000000000003" customHeight="1">
      <c r="A79" s="8" t="s">
        <v>1536</v>
      </c>
      <c r="B79" s="7"/>
      <c r="C79" s="12"/>
      <c r="D79" s="12"/>
      <c r="E79" s="10"/>
      <c r="F79" s="7"/>
      <c r="G79" s="12"/>
      <c r="H79" s="16" t="str">
        <f t="shared" si="2"/>
        <v/>
      </c>
      <c r="I79" s="7"/>
      <c r="J79" s="8" t="str">
        <f t="shared" si="3"/>
        <v/>
      </c>
    </row>
    <row r="80" spans="1:10" ht="34.950000000000003" customHeight="1">
      <c r="A80" s="8" t="s">
        <v>1537</v>
      </c>
      <c r="B80" s="7"/>
      <c r="C80" s="12"/>
      <c r="D80" s="12"/>
      <c r="E80" s="10"/>
      <c r="F80" s="7"/>
      <c r="G80" s="12"/>
      <c r="H80" s="16" t="str">
        <f t="shared" si="2"/>
        <v/>
      </c>
      <c r="I80" s="7"/>
      <c r="J80" s="8" t="str">
        <f t="shared" si="3"/>
        <v/>
      </c>
    </row>
    <row r="81" spans="1:10" ht="34.950000000000003" customHeight="1">
      <c r="A81" s="8" t="s">
        <v>1538</v>
      </c>
      <c r="B81" s="7"/>
      <c r="C81" s="12"/>
      <c r="D81" s="12"/>
      <c r="E81" s="10"/>
      <c r="F81" s="7"/>
      <c r="G81" s="12"/>
      <c r="H81" s="16" t="str">
        <f t="shared" si="2"/>
        <v/>
      </c>
      <c r="I81" s="7"/>
      <c r="J81" s="8" t="str">
        <f t="shared" si="3"/>
        <v/>
      </c>
    </row>
    <row r="82" spans="1:10" ht="34.950000000000003" customHeight="1">
      <c r="A82" s="8" t="s">
        <v>1539</v>
      </c>
      <c r="B82" s="7"/>
      <c r="C82" s="12"/>
      <c r="D82" s="12"/>
      <c r="E82" s="10"/>
      <c r="F82" s="7"/>
      <c r="G82" s="12"/>
      <c r="H82" s="16" t="str">
        <f t="shared" si="2"/>
        <v/>
      </c>
      <c r="I82" s="7"/>
      <c r="J82" s="8" t="str">
        <f t="shared" si="3"/>
        <v/>
      </c>
    </row>
    <row r="83" spans="1:10" ht="34.950000000000003" customHeight="1">
      <c r="A83" s="8" t="s">
        <v>1540</v>
      </c>
      <c r="B83" s="7"/>
      <c r="C83" s="12"/>
      <c r="D83" s="12"/>
      <c r="E83" s="10"/>
      <c r="F83" s="7"/>
      <c r="G83" s="12"/>
      <c r="H83" s="16" t="str">
        <f t="shared" si="2"/>
        <v/>
      </c>
      <c r="I83" s="7"/>
      <c r="J83" s="8" t="str">
        <f t="shared" si="3"/>
        <v/>
      </c>
    </row>
    <row r="84" spans="1:10" ht="34.950000000000003" customHeight="1">
      <c r="A84" s="8" t="s">
        <v>1541</v>
      </c>
      <c r="B84" s="7"/>
      <c r="C84" s="12"/>
      <c r="D84" s="12"/>
      <c r="E84" s="10"/>
      <c r="F84" s="7"/>
      <c r="G84" s="12"/>
      <c r="H84" s="16" t="str">
        <f t="shared" si="2"/>
        <v/>
      </c>
      <c r="I84" s="7"/>
      <c r="J84" s="8" t="str">
        <f t="shared" si="3"/>
        <v/>
      </c>
    </row>
    <row r="85" spans="1:10" ht="34.950000000000003" customHeight="1">
      <c r="A85" s="8" t="s">
        <v>1542</v>
      </c>
      <c r="B85" s="7"/>
      <c r="C85" s="12"/>
      <c r="D85" s="12"/>
      <c r="E85" s="10"/>
      <c r="F85" s="7"/>
      <c r="G85" s="12"/>
      <c r="H85" s="16" t="str">
        <f t="shared" si="2"/>
        <v/>
      </c>
      <c r="I85" s="7"/>
      <c r="J85" s="8" t="str">
        <f t="shared" si="3"/>
        <v/>
      </c>
    </row>
    <row r="86" spans="1:10" ht="34.950000000000003" customHeight="1">
      <c r="A86" s="8" t="s">
        <v>1543</v>
      </c>
      <c r="B86" s="7"/>
      <c r="C86" s="12"/>
      <c r="D86" s="12"/>
      <c r="E86" s="10"/>
      <c r="F86" s="7"/>
      <c r="G86" s="12"/>
      <c r="H86" s="16" t="str">
        <f t="shared" si="2"/>
        <v/>
      </c>
      <c r="I86" s="7"/>
      <c r="J86" s="8" t="str">
        <f t="shared" si="3"/>
        <v/>
      </c>
    </row>
    <row r="87" spans="1:10" ht="34.950000000000003" customHeight="1">
      <c r="A87" s="8" t="s">
        <v>1544</v>
      </c>
      <c r="B87" s="7"/>
      <c r="C87" s="12"/>
      <c r="D87" s="12"/>
      <c r="E87" s="10"/>
      <c r="F87" s="7"/>
      <c r="G87" s="12"/>
      <c r="H87" s="16" t="str">
        <f t="shared" si="2"/>
        <v/>
      </c>
      <c r="I87" s="7"/>
      <c r="J87" s="8" t="str">
        <f t="shared" si="3"/>
        <v/>
      </c>
    </row>
    <row r="88" spans="1:10" ht="34.950000000000003" customHeight="1">
      <c r="A88" s="8" t="s">
        <v>1545</v>
      </c>
      <c r="B88" s="7"/>
      <c r="C88" s="12"/>
      <c r="D88" s="12"/>
      <c r="E88" s="10"/>
      <c r="F88" s="7"/>
      <c r="G88" s="12"/>
      <c r="H88" s="16" t="str">
        <f t="shared" si="2"/>
        <v/>
      </c>
      <c r="I88" s="7"/>
      <c r="J88" s="8" t="str">
        <f t="shared" si="3"/>
        <v/>
      </c>
    </row>
    <row r="89" spans="1:10" ht="34.950000000000003" customHeight="1">
      <c r="A89" s="8" t="s">
        <v>1546</v>
      </c>
      <c r="B89" s="7"/>
      <c r="C89" s="12"/>
      <c r="D89" s="12"/>
      <c r="E89" s="10"/>
      <c r="F89" s="7"/>
      <c r="G89" s="12"/>
      <c r="H89" s="16" t="str">
        <f t="shared" si="2"/>
        <v/>
      </c>
      <c r="I89" s="7"/>
      <c r="J89" s="8" t="str">
        <f t="shared" si="3"/>
        <v/>
      </c>
    </row>
    <row r="90" spans="1:10" ht="34.950000000000003" customHeight="1">
      <c r="A90" s="8" t="s">
        <v>1547</v>
      </c>
      <c r="B90" s="7"/>
      <c r="C90" s="12"/>
      <c r="D90" s="12"/>
      <c r="E90" s="10"/>
      <c r="F90" s="7"/>
      <c r="G90" s="12"/>
      <c r="H90" s="16" t="str">
        <f t="shared" si="2"/>
        <v/>
      </c>
      <c r="I90" s="7"/>
      <c r="J90" s="8" t="str">
        <f t="shared" si="3"/>
        <v/>
      </c>
    </row>
    <row r="91" spans="1:10" ht="34.950000000000003" customHeight="1">
      <c r="A91" s="8" t="s">
        <v>1548</v>
      </c>
      <c r="B91" s="7"/>
      <c r="C91" s="12"/>
      <c r="D91" s="12"/>
      <c r="E91" s="10"/>
      <c r="F91" s="7"/>
      <c r="G91" s="12"/>
      <c r="H91" s="16" t="str">
        <f t="shared" ref="H91:H106" si="4">IF(B91="","",IF(COUNT(D91,G91)&lt;&gt;2,"Por apurar",D91-G91))</f>
        <v/>
      </c>
      <c r="I91" s="7"/>
      <c r="J91" s="8" t="str">
        <f t="shared" ref="J91:J106" si="5">IF(COUNTA(B91:G91,I91)=0,"",IF(OR(B91="",COUNT(C91:E91,G91)&lt;&gt;4,F91=""),"Faltam dados do adiantamento",IF(OR(D91&gt;C91,G91&gt;D91,C91&lt;0,D91&lt;0,G91&lt;0),"Rever valores do adiantamento",IF(AND(G91&gt;0,I91=""),"Falta imputação da aplicação","Registado; confirmar reconciliação"))))</f>
        <v/>
      </c>
    </row>
    <row r="92" spans="1:10" ht="34.950000000000003" customHeight="1">
      <c r="A92" s="8" t="s">
        <v>1549</v>
      </c>
      <c r="B92" s="7"/>
      <c r="C92" s="12"/>
      <c r="D92" s="12"/>
      <c r="E92" s="10"/>
      <c r="F92" s="7"/>
      <c r="G92" s="12"/>
      <c r="H92" s="16" t="str">
        <f t="shared" si="4"/>
        <v/>
      </c>
      <c r="I92" s="7"/>
      <c r="J92" s="8" t="str">
        <f t="shared" si="5"/>
        <v/>
      </c>
    </row>
    <row r="93" spans="1:10" ht="34.950000000000003" customHeight="1">
      <c r="A93" s="8" t="s">
        <v>1550</v>
      </c>
      <c r="B93" s="7"/>
      <c r="C93" s="12"/>
      <c r="D93" s="12"/>
      <c r="E93" s="10"/>
      <c r="F93" s="7"/>
      <c r="G93" s="12"/>
      <c r="H93" s="16" t="str">
        <f t="shared" si="4"/>
        <v/>
      </c>
      <c r="I93" s="7"/>
      <c r="J93" s="8" t="str">
        <f t="shared" si="5"/>
        <v/>
      </c>
    </row>
    <row r="94" spans="1:10" ht="34.950000000000003" customHeight="1">
      <c r="A94" s="8" t="s">
        <v>1551</v>
      </c>
      <c r="B94" s="7"/>
      <c r="C94" s="12"/>
      <c r="D94" s="12"/>
      <c r="E94" s="10"/>
      <c r="F94" s="7"/>
      <c r="G94" s="12"/>
      <c r="H94" s="16" t="str">
        <f t="shared" si="4"/>
        <v/>
      </c>
      <c r="I94" s="7"/>
      <c r="J94" s="8" t="str">
        <f t="shared" si="5"/>
        <v/>
      </c>
    </row>
    <row r="95" spans="1:10" ht="34.950000000000003" customHeight="1">
      <c r="A95" s="8" t="s">
        <v>1552</v>
      </c>
      <c r="B95" s="7"/>
      <c r="C95" s="12"/>
      <c r="D95" s="12"/>
      <c r="E95" s="10"/>
      <c r="F95" s="7"/>
      <c r="G95" s="12"/>
      <c r="H95" s="16" t="str">
        <f t="shared" si="4"/>
        <v/>
      </c>
      <c r="I95" s="7"/>
      <c r="J95" s="8" t="str">
        <f t="shared" si="5"/>
        <v/>
      </c>
    </row>
    <row r="96" spans="1:10" ht="34.950000000000003" customHeight="1">
      <c r="A96" s="8" t="s">
        <v>1553</v>
      </c>
      <c r="B96" s="7"/>
      <c r="C96" s="12"/>
      <c r="D96" s="12"/>
      <c r="E96" s="10"/>
      <c r="F96" s="7"/>
      <c r="G96" s="12"/>
      <c r="H96" s="16" t="str">
        <f t="shared" si="4"/>
        <v/>
      </c>
      <c r="I96" s="7"/>
      <c r="J96" s="8" t="str">
        <f t="shared" si="5"/>
        <v/>
      </c>
    </row>
    <row r="97" spans="1:10" ht="34.950000000000003" customHeight="1">
      <c r="A97" s="8" t="s">
        <v>1554</v>
      </c>
      <c r="B97" s="7"/>
      <c r="C97" s="12"/>
      <c r="D97" s="12"/>
      <c r="E97" s="10"/>
      <c r="F97" s="7"/>
      <c r="G97" s="12"/>
      <c r="H97" s="16" t="str">
        <f t="shared" si="4"/>
        <v/>
      </c>
      <c r="I97" s="7"/>
      <c r="J97" s="8" t="str">
        <f t="shared" si="5"/>
        <v/>
      </c>
    </row>
    <row r="98" spans="1:10" ht="34.950000000000003" customHeight="1">
      <c r="A98" s="8" t="s">
        <v>1555</v>
      </c>
      <c r="B98" s="7"/>
      <c r="C98" s="12"/>
      <c r="D98" s="12"/>
      <c r="E98" s="10"/>
      <c r="F98" s="7"/>
      <c r="G98" s="12"/>
      <c r="H98" s="16" t="str">
        <f t="shared" si="4"/>
        <v/>
      </c>
      <c r="I98" s="7"/>
      <c r="J98" s="8" t="str">
        <f t="shared" si="5"/>
        <v/>
      </c>
    </row>
    <row r="99" spans="1:10" ht="34.950000000000003" customHeight="1">
      <c r="A99" s="8" t="s">
        <v>1556</v>
      </c>
      <c r="B99" s="7"/>
      <c r="C99" s="12"/>
      <c r="D99" s="12"/>
      <c r="E99" s="10"/>
      <c r="F99" s="7"/>
      <c r="G99" s="12"/>
      <c r="H99" s="16" t="str">
        <f t="shared" si="4"/>
        <v/>
      </c>
      <c r="I99" s="7"/>
      <c r="J99" s="8" t="str">
        <f t="shared" si="5"/>
        <v/>
      </c>
    </row>
    <row r="100" spans="1:10" ht="34.950000000000003" customHeight="1">
      <c r="A100" s="8" t="s">
        <v>1557</v>
      </c>
      <c r="B100" s="7"/>
      <c r="C100" s="12"/>
      <c r="D100" s="12"/>
      <c r="E100" s="10"/>
      <c r="F100" s="7"/>
      <c r="G100" s="12"/>
      <c r="H100" s="16" t="str">
        <f t="shared" si="4"/>
        <v/>
      </c>
      <c r="I100" s="7"/>
      <c r="J100" s="8" t="str">
        <f t="shared" si="5"/>
        <v/>
      </c>
    </row>
    <row r="101" spans="1:10" ht="34.950000000000003" customHeight="1">
      <c r="A101" s="8" t="s">
        <v>1558</v>
      </c>
      <c r="B101" s="7"/>
      <c r="C101" s="12"/>
      <c r="D101" s="12"/>
      <c r="E101" s="10"/>
      <c r="F101" s="7"/>
      <c r="G101" s="12"/>
      <c r="H101" s="16" t="str">
        <f t="shared" si="4"/>
        <v/>
      </c>
      <c r="I101" s="7"/>
      <c r="J101" s="8" t="str">
        <f t="shared" si="5"/>
        <v/>
      </c>
    </row>
    <row r="102" spans="1:10" ht="34.950000000000003" customHeight="1">
      <c r="A102" s="8" t="s">
        <v>1559</v>
      </c>
      <c r="B102" s="7"/>
      <c r="C102" s="12"/>
      <c r="D102" s="12"/>
      <c r="E102" s="10"/>
      <c r="F102" s="7"/>
      <c r="G102" s="12"/>
      <c r="H102" s="16" t="str">
        <f t="shared" si="4"/>
        <v/>
      </c>
      <c r="I102" s="7"/>
      <c r="J102" s="8" t="str">
        <f t="shared" si="5"/>
        <v/>
      </c>
    </row>
    <row r="103" spans="1:10" ht="34.950000000000003" customHeight="1">
      <c r="A103" s="8" t="s">
        <v>1560</v>
      </c>
      <c r="B103" s="7"/>
      <c r="C103" s="12"/>
      <c r="D103" s="12"/>
      <c r="E103" s="10"/>
      <c r="F103" s="7"/>
      <c r="G103" s="12"/>
      <c r="H103" s="16" t="str">
        <f t="shared" si="4"/>
        <v/>
      </c>
      <c r="I103" s="7"/>
      <c r="J103" s="8" t="str">
        <f t="shared" si="5"/>
        <v/>
      </c>
    </row>
    <row r="104" spans="1:10" ht="34.950000000000003" customHeight="1">
      <c r="A104" s="8" t="s">
        <v>1561</v>
      </c>
      <c r="B104" s="7"/>
      <c r="C104" s="12"/>
      <c r="D104" s="12"/>
      <c r="E104" s="10"/>
      <c r="F104" s="7"/>
      <c r="G104" s="12"/>
      <c r="H104" s="16" t="str">
        <f t="shared" si="4"/>
        <v/>
      </c>
      <c r="I104" s="7"/>
      <c r="J104" s="8" t="str">
        <f t="shared" si="5"/>
        <v/>
      </c>
    </row>
    <row r="105" spans="1:10" ht="34.950000000000003" customHeight="1">
      <c r="A105" s="8" t="s">
        <v>1562</v>
      </c>
      <c r="B105" s="7"/>
      <c r="C105" s="12"/>
      <c r="D105" s="12"/>
      <c r="E105" s="10"/>
      <c r="F105" s="7"/>
      <c r="G105" s="12"/>
      <c r="H105" s="16" t="str">
        <f t="shared" si="4"/>
        <v/>
      </c>
      <c r="I105" s="7"/>
      <c r="J105" s="8" t="str">
        <f t="shared" si="5"/>
        <v/>
      </c>
    </row>
    <row r="106" spans="1:10" ht="34.950000000000003" customHeight="1">
      <c r="A106" s="8" t="s">
        <v>1563</v>
      </c>
      <c r="B106" s="7"/>
      <c r="C106" s="12"/>
      <c r="D106" s="12"/>
      <c r="E106" s="10"/>
      <c r="F106" s="7"/>
      <c r="G106" s="12"/>
      <c r="H106" s="16" t="str">
        <f t="shared" si="4"/>
        <v/>
      </c>
      <c r="I106" s="7"/>
      <c r="J106" s="8" t="str">
        <f t="shared" si="5"/>
        <v/>
      </c>
    </row>
  </sheetData>
  <conditionalFormatting sqref="J7:J106">
    <cfRule type="containsText" dxfId="19" priority="1" operator="containsText" text="Falta"/>
    <cfRule type="containsText" dxfId="18" priority="2" operator="containsText" text="Rever"/>
    <cfRule type="containsText" dxfId="17" priority="3" operator="containsText" text="Por apurar"/>
    <cfRule type="containsText" dxfId="16" priority="4" operator="containsText" text="Por esclarecer"/>
    <cfRule type="containsText" dxfId="15" priority="5" operator="containsText" text="pendente"/>
  </conditionalFormatting>
  <dataValidations count="3">
    <dataValidation type="decimal" showErrorMessage="1" errorTitle="Valor inválido" error="Escolha uma opção da lista ou introduza um valor dentro dos limites indicados." sqref="C7:D106 G7:G106">
      <formula1>0</formula1>
      <formula2>999999999999</formula2>
    </dataValidation>
    <dataValidation type="date" showErrorMessage="1" errorTitle="Valor inválido" error="Escolha uma opção da lista ou introduza um valor dentro dos limites indicados." sqref="E7:E106">
      <formula1>DATE(1900,1,1)</formula1>
      <formula2>DATE(2200,12,31)</formula2>
    </dataValidation>
    <dataValidation type="list" showErrorMessage="1" errorTitle="Valor inválido" error="Escolha uma opção da lista ou introduza um valor dentro dos limites indicados." sqref="F7:F106">
      <formula1>INDIRECT("'Listas'!$D$7:$D$306")</formula1>
    </dataValidation>
  </dataValidation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96397"/>
  </sheetPr>
  <dimension ref="A1:V119"/>
  <sheetViews>
    <sheetView showGridLines="0" zoomScale="70" zoomScaleNormal="70" workbookViewId="0">
      <pane xSplit="2" ySplit="6" topLeftCell="C7" activePane="bottomRight" state="frozen"/>
      <selection pane="topRight"/>
      <selection pane="bottomLeft"/>
      <selection pane="bottomRight" activeCell="B114" sqref="B114"/>
    </sheetView>
  </sheetViews>
  <sheetFormatPr defaultRowHeight="13.8"/>
  <cols>
    <col min="1" max="1" width="43" customWidth="1"/>
    <col min="2" max="2" width="42" customWidth="1"/>
    <col min="3" max="4" width="28" customWidth="1"/>
    <col min="5" max="6" width="25" customWidth="1"/>
    <col min="7" max="7" width="30" customWidth="1"/>
    <col min="8" max="8" width="31" customWidth="1"/>
    <col min="9" max="9" width="29" customWidth="1"/>
    <col min="10" max="11" width="31" customWidth="1"/>
    <col min="12" max="12" width="65" customWidth="1"/>
    <col min="13" max="13" width="35" customWidth="1"/>
    <col min="14" max="14" width="23" customWidth="1"/>
    <col min="15" max="15" width="27" customWidth="1"/>
    <col min="16" max="16" width="28" customWidth="1"/>
    <col min="17" max="17" width="29" customWidth="1"/>
    <col min="18" max="18" width="22" customWidth="1"/>
    <col min="19" max="19" width="28" customWidth="1"/>
    <col min="20" max="20" width="60" customWidth="1"/>
    <col min="21" max="21" width="55" customWidth="1"/>
    <col min="22" max="22" width="48" customWidth="1"/>
  </cols>
  <sheetData>
    <row r="1" spans="1:22" ht="25.0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0" customHeight="1">
      <c r="A2" s="3" t="s">
        <v>614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25.05" customHeight="1">
      <c r="A3" s="4" t="s">
        <v>615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25.05" customHeight="1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25.0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58.05" customHeight="1">
      <c r="A6" s="6" t="s">
        <v>3</v>
      </c>
      <c r="B6" s="6" t="s">
        <v>4</v>
      </c>
      <c r="C6" s="6" t="s">
        <v>616</v>
      </c>
      <c r="D6" s="6" t="s">
        <v>617</v>
      </c>
      <c r="E6" s="6" t="s">
        <v>101</v>
      </c>
      <c r="F6" s="6" t="s">
        <v>618</v>
      </c>
      <c r="G6" s="6" t="s">
        <v>619</v>
      </c>
      <c r="H6" s="6" t="s">
        <v>620</v>
      </c>
      <c r="I6" s="6" t="s">
        <v>621</v>
      </c>
      <c r="J6" s="6" t="s">
        <v>622</v>
      </c>
      <c r="K6" s="6" t="s">
        <v>623</v>
      </c>
      <c r="L6" s="6" t="s">
        <v>624</v>
      </c>
      <c r="M6" s="6" t="s">
        <v>625</v>
      </c>
      <c r="N6" s="6" t="s">
        <v>626</v>
      </c>
      <c r="O6" s="6" t="s">
        <v>627</v>
      </c>
      <c r="P6" s="6" t="s">
        <v>628</v>
      </c>
      <c r="Q6" s="6" t="s">
        <v>629</v>
      </c>
      <c r="R6" s="6" t="s">
        <v>630</v>
      </c>
      <c r="S6" s="6" t="s">
        <v>631</v>
      </c>
      <c r="T6" s="6" t="s">
        <v>632</v>
      </c>
      <c r="U6" s="6" t="s">
        <v>633</v>
      </c>
      <c r="V6" s="6" t="s">
        <v>634</v>
      </c>
    </row>
    <row r="7" spans="1:22" ht="34.950000000000003" customHeight="1">
      <c r="A7" s="8" t="s">
        <v>123</v>
      </c>
      <c r="B7" s="8" t="str">
        <f>IF(NOT(COUNTIFS(Intervencoes!$A$7:$A$26,A7,Intervencoes!$B$7:$B$26,"&lt;&gt;")=1),"",INDEX(Intervencoes!$B$7:$B$26,MATCH(A7,Intervencoes!$A$7:$A$26,0)))</f>
        <v/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3"/>
      <c r="O7" s="37" t="str">
        <f>IF(B7="","",IF(OR(COUNTIF(Validacao!$B$7:$B$306,A7)=0,COUNTIFS(Validacao!$B$7:$B$306,A7,Validacao!$O$7:$O$306,"&lt;&gt;OK")&gt;0),"Por apurar",SUMIF(Validacao!$B$7:$B$306,A7,Validacao!$J$7:$J$306)))</f>
        <v/>
      </c>
      <c r="P7" s="37" t="str">
        <f>IF(B7="","",IF(OR(COUNTIF(Validacao!$B$7:$B$306,A7)=0,COUNTIFS(Validacao!$B$7:$B$306,A7,Validacao!$O$7:$O$306,"&lt;&gt;OK")&gt;0),"Por apurar",SUMIF(Validacao!$B$7:$B$306,A7,Validacao!$K$7:$K$306)))</f>
        <v/>
      </c>
      <c r="Q7" s="37" t="str">
        <f>IF(B7="","",IF(OR(COUNTIF(Validacao!$B$7:$B$306,A7)=0,COUNTIFS(Validacao!$B$7:$B$306,A7,Validacao!$O$7:$O$306,"&lt;&gt;OK")&gt;0),"Por apurar",SUMIF(Validacao!$B$7:$B$306,A7,Validacao!$L$7:$L$306)))</f>
        <v/>
      </c>
      <c r="R7" s="24"/>
      <c r="S7" s="16" t="str">
        <f t="shared" ref="S7:S26" si="0">IF(B7="","",IF(V7="Proposta desfavorável fundamentada",0,IF(V7="Proposta técnica concluída",ROUND(Q7*R7,2),"Por apurar")))</f>
        <v/>
      </c>
      <c r="T7" s="21"/>
      <c r="U7" s="21"/>
      <c r="V7" s="35" t="str">
        <f>IF(B7="","",IF(OR(K7="",K7="Por esclarecer",L7="",M7="",N7="",U7=""),"Falta concluir apreciação técnica",IF(K7="Não elegível","Proposta desfavorável fundamentada",IF(OR(COUNTIF(C7:J7,"Cumpre")&lt;&gt;8,NOT(ISNUMBER(Q7)),NOT(ISNUMBER(R7)),INDEX(Financiamento!$Q$7:$Q$106,MATCH(A7,Financiamento!$A$7:$A$106,0))&lt;&gt;"Calculável"),"Por esclarecer ou validar",IF(OR(R7&lt;0,R7&gt;Instrucoes!$B$7),"Rever taxa proposta","Proposta técnica concluída")))))</f>
        <v/>
      </c>
    </row>
    <row r="8" spans="1:22" ht="34.950000000000003" customHeight="1">
      <c r="A8" s="8" t="s">
        <v>124</v>
      </c>
      <c r="B8" s="8" t="str">
        <f>IF(NOT(COUNTIFS(Intervencoes!$A$7:$A$26,A8,Intervencoes!$B$7:$B$26,"&lt;&gt;")=1),"",INDEX(Intervencoes!$B$7:$B$26,MATCH(A8,Intervencoes!$A$7:$A$26,0)))</f>
        <v/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3"/>
      <c r="O8" s="37" t="str">
        <f>IF(B8="","",IF(OR(COUNTIF(Validacao!$B$7:$B$306,A8)=0,COUNTIFS(Validacao!$B$7:$B$306,A8,Validacao!$O$7:$O$306,"&lt;&gt;OK")&gt;0),"Por apurar",SUMIF(Validacao!$B$7:$B$306,A8,Validacao!$J$7:$J$306)))</f>
        <v/>
      </c>
      <c r="P8" s="37" t="str">
        <f>IF(B8="","",IF(OR(COUNTIF(Validacao!$B$7:$B$306,A8)=0,COUNTIFS(Validacao!$B$7:$B$306,A8,Validacao!$O$7:$O$306,"&lt;&gt;OK")&gt;0),"Por apurar",SUMIF(Validacao!$B$7:$B$306,A8,Validacao!$K$7:$K$306)))</f>
        <v/>
      </c>
      <c r="Q8" s="37" t="str">
        <f>IF(B8="","",IF(OR(COUNTIF(Validacao!$B$7:$B$306,A8)=0,COUNTIFS(Validacao!$B$7:$B$306,A8,Validacao!$O$7:$O$306,"&lt;&gt;OK")&gt;0),"Por apurar",SUMIF(Validacao!$B$7:$B$306,A8,Validacao!$L$7:$L$306)))</f>
        <v/>
      </c>
      <c r="R8" s="24"/>
      <c r="S8" s="16" t="str">
        <f t="shared" si="0"/>
        <v/>
      </c>
      <c r="T8" s="21"/>
      <c r="U8" s="21"/>
      <c r="V8" s="35" t="str">
        <f>IF(B8="","",IF(OR(K8="",K8="Por esclarecer",L8="",M8="",N8="",U8=""),"Falta concluir apreciação técnica",IF(K8="Não elegível","Proposta desfavorável fundamentada",IF(OR(COUNTIF(C8:J8,"Cumpre")&lt;&gt;8,NOT(ISNUMBER(Q8)),NOT(ISNUMBER(R8)),INDEX(Financiamento!$Q$7:$Q$106,MATCH(A8,Financiamento!$A$7:$A$106,0))&lt;&gt;"Calculável"),"Por esclarecer ou validar",IF(OR(R8&lt;0,R8&gt;Instrucoes!$B$7),"Rever taxa proposta","Proposta técnica concluída")))))</f>
        <v/>
      </c>
    </row>
    <row r="9" spans="1:22" ht="34.950000000000003" customHeight="1">
      <c r="A9" s="8" t="s">
        <v>125</v>
      </c>
      <c r="B9" s="8" t="str">
        <f>IF(NOT(COUNTIFS(Intervencoes!$A$7:$A$26,A9,Intervencoes!$B$7:$B$26,"&lt;&gt;")=1),"",INDEX(Intervencoes!$B$7:$B$26,MATCH(A9,Intervencoes!$A$7:$A$26,0)))</f>
        <v/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3"/>
      <c r="O9" s="37" t="str">
        <f>IF(B9="","",IF(OR(COUNTIF(Validacao!$B$7:$B$306,A9)=0,COUNTIFS(Validacao!$B$7:$B$306,A9,Validacao!$O$7:$O$306,"&lt;&gt;OK")&gt;0),"Por apurar",SUMIF(Validacao!$B$7:$B$306,A9,Validacao!$J$7:$J$306)))</f>
        <v/>
      </c>
      <c r="P9" s="37" t="str">
        <f>IF(B9="","",IF(OR(COUNTIF(Validacao!$B$7:$B$306,A9)=0,COUNTIFS(Validacao!$B$7:$B$306,A9,Validacao!$O$7:$O$306,"&lt;&gt;OK")&gt;0),"Por apurar",SUMIF(Validacao!$B$7:$B$306,A9,Validacao!$K$7:$K$306)))</f>
        <v/>
      </c>
      <c r="Q9" s="37" t="str">
        <f>IF(B9="","",IF(OR(COUNTIF(Validacao!$B$7:$B$306,A9)=0,COUNTIFS(Validacao!$B$7:$B$306,A9,Validacao!$O$7:$O$306,"&lt;&gt;OK")&gt;0),"Por apurar",SUMIF(Validacao!$B$7:$B$306,A9,Validacao!$L$7:$L$306)))</f>
        <v/>
      </c>
      <c r="R9" s="24"/>
      <c r="S9" s="16" t="str">
        <f t="shared" si="0"/>
        <v/>
      </c>
      <c r="T9" s="21"/>
      <c r="U9" s="21"/>
      <c r="V9" s="35" t="str">
        <f>IF(B9="","",IF(OR(K9="",K9="Por esclarecer",L9="",M9="",N9="",U9=""),"Falta concluir apreciação técnica",IF(K9="Não elegível","Proposta desfavorável fundamentada",IF(OR(COUNTIF(C9:J9,"Cumpre")&lt;&gt;8,NOT(ISNUMBER(Q9)),NOT(ISNUMBER(R9)),INDEX(Financiamento!$Q$7:$Q$106,MATCH(A9,Financiamento!$A$7:$A$106,0))&lt;&gt;"Calculável"),"Por esclarecer ou validar",IF(OR(R9&lt;0,R9&gt;Instrucoes!$B$7),"Rever taxa proposta","Proposta técnica concluída")))))</f>
        <v/>
      </c>
    </row>
    <row r="10" spans="1:22" ht="34.950000000000003" customHeight="1">
      <c r="A10" s="8" t="s">
        <v>126</v>
      </c>
      <c r="B10" s="8" t="str">
        <f>IF(NOT(COUNTIFS(Intervencoes!$A$7:$A$26,A10,Intervencoes!$B$7:$B$26,"&lt;&gt;")=1),"",INDEX(Intervencoes!$B$7:$B$26,MATCH(A10,Intervencoes!$A$7:$A$26,0)))</f>
        <v/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3"/>
      <c r="O10" s="37" t="str">
        <f>IF(B10="","",IF(OR(COUNTIF(Validacao!$B$7:$B$306,A10)=0,COUNTIFS(Validacao!$B$7:$B$306,A10,Validacao!$O$7:$O$306,"&lt;&gt;OK")&gt;0),"Por apurar",SUMIF(Validacao!$B$7:$B$306,A10,Validacao!$J$7:$J$306)))</f>
        <v/>
      </c>
      <c r="P10" s="37" t="str">
        <f>IF(B10="","",IF(OR(COUNTIF(Validacao!$B$7:$B$306,A10)=0,COUNTIFS(Validacao!$B$7:$B$306,A10,Validacao!$O$7:$O$306,"&lt;&gt;OK")&gt;0),"Por apurar",SUMIF(Validacao!$B$7:$B$306,A10,Validacao!$K$7:$K$306)))</f>
        <v/>
      </c>
      <c r="Q10" s="37" t="str">
        <f>IF(B10="","",IF(OR(COUNTIF(Validacao!$B$7:$B$306,A10)=0,COUNTIFS(Validacao!$B$7:$B$306,A10,Validacao!$O$7:$O$306,"&lt;&gt;OK")&gt;0),"Por apurar",SUMIF(Validacao!$B$7:$B$306,A10,Validacao!$L$7:$L$306)))</f>
        <v/>
      </c>
      <c r="R10" s="24"/>
      <c r="S10" s="16" t="str">
        <f t="shared" si="0"/>
        <v/>
      </c>
      <c r="T10" s="21"/>
      <c r="U10" s="21"/>
      <c r="V10" s="35" t="str">
        <f>IF(B10="","",IF(OR(K10="",K10="Por esclarecer",L10="",M10="",N10="",U10=""),"Falta concluir apreciação técnica",IF(K10="Não elegível","Proposta desfavorável fundamentada",IF(OR(COUNTIF(C10:J10,"Cumpre")&lt;&gt;8,NOT(ISNUMBER(Q10)),NOT(ISNUMBER(R10)),INDEX(Financiamento!$Q$7:$Q$106,MATCH(A10,Financiamento!$A$7:$A$106,0))&lt;&gt;"Calculável"),"Por esclarecer ou validar",IF(OR(R10&lt;0,R10&gt;Instrucoes!$B$7),"Rever taxa proposta","Proposta técnica concluída")))))</f>
        <v/>
      </c>
    </row>
    <row r="11" spans="1:22" ht="34.950000000000003" customHeight="1">
      <c r="A11" s="8" t="s">
        <v>127</v>
      </c>
      <c r="B11" s="8" t="str">
        <f>IF(NOT(COUNTIFS(Intervencoes!$A$7:$A$26,A11,Intervencoes!$B$7:$B$26,"&lt;&gt;")=1),"",INDEX(Intervencoes!$B$7:$B$26,MATCH(A11,Intervencoes!$A$7:$A$26,0)))</f>
        <v/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3"/>
      <c r="O11" s="37" t="str">
        <f>IF(B11="","",IF(OR(COUNTIF(Validacao!$B$7:$B$306,A11)=0,COUNTIFS(Validacao!$B$7:$B$306,A11,Validacao!$O$7:$O$306,"&lt;&gt;OK")&gt;0),"Por apurar",SUMIF(Validacao!$B$7:$B$306,A11,Validacao!$J$7:$J$306)))</f>
        <v/>
      </c>
      <c r="P11" s="37" t="str">
        <f>IF(B11="","",IF(OR(COUNTIF(Validacao!$B$7:$B$306,A11)=0,COUNTIFS(Validacao!$B$7:$B$306,A11,Validacao!$O$7:$O$306,"&lt;&gt;OK")&gt;0),"Por apurar",SUMIF(Validacao!$B$7:$B$306,A11,Validacao!$K$7:$K$306)))</f>
        <v/>
      </c>
      <c r="Q11" s="37" t="str">
        <f>IF(B11="","",IF(OR(COUNTIF(Validacao!$B$7:$B$306,A11)=0,COUNTIFS(Validacao!$B$7:$B$306,A11,Validacao!$O$7:$O$306,"&lt;&gt;OK")&gt;0),"Por apurar",SUMIF(Validacao!$B$7:$B$306,A11,Validacao!$L$7:$L$306)))</f>
        <v/>
      </c>
      <c r="R11" s="24"/>
      <c r="S11" s="16" t="str">
        <f t="shared" si="0"/>
        <v/>
      </c>
      <c r="T11" s="21"/>
      <c r="U11" s="21"/>
      <c r="V11" s="35" t="str">
        <f>IF(B11="","",IF(OR(K11="",K11="Por esclarecer",L11="",M11="",N11="",U11=""),"Falta concluir apreciação técnica",IF(K11="Não elegível","Proposta desfavorável fundamentada",IF(OR(COUNTIF(C11:J11,"Cumpre")&lt;&gt;8,NOT(ISNUMBER(Q11)),NOT(ISNUMBER(R11)),INDEX(Financiamento!$Q$7:$Q$106,MATCH(A11,Financiamento!$A$7:$A$106,0))&lt;&gt;"Calculável"),"Por esclarecer ou validar",IF(OR(R11&lt;0,R11&gt;Instrucoes!$B$7),"Rever taxa proposta","Proposta técnica concluída")))))</f>
        <v/>
      </c>
    </row>
    <row r="12" spans="1:22" ht="34.950000000000003" customHeight="1">
      <c r="A12" s="8" t="s">
        <v>128</v>
      </c>
      <c r="B12" s="8" t="str">
        <f>IF(NOT(COUNTIFS(Intervencoes!$A$7:$A$26,A12,Intervencoes!$B$7:$B$26,"&lt;&gt;")=1),"",INDEX(Intervencoes!$B$7:$B$26,MATCH(A12,Intervencoes!$A$7:$A$26,0)))</f>
        <v/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3"/>
      <c r="O12" s="37" t="str">
        <f>IF(B12="","",IF(OR(COUNTIF(Validacao!$B$7:$B$306,A12)=0,COUNTIFS(Validacao!$B$7:$B$306,A12,Validacao!$O$7:$O$306,"&lt;&gt;OK")&gt;0),"Por apurar",SUMIF(Validacao!$B$7:$B$306,A12,Validacao!$J$7:$J$306)))</f>
        <v/>
      </c>
      <c r="P12" s="37" t="str">
        <f>IF(B12="","",IF(OR(COUNTIF(Validacao!$B$7:$B$306,A12)=0,COUNTIFS(Validacao!$B$7:$B$306,A12,Validacao!$O$7:$O$306,"&lt;&gt;OK")&gt;0),"Por apurar",SUMIF(Validacao!$B$7:$B$306,A12,Validacao!$K$7:$K$306)))</f>
        <v/>
      </c>
      <c r="Q12" s="37" t="str">
        <f>IF(B12="","",IF(OR(COUNTIF(Validacao!$B$7:$B$306,A12)=0,COUNTIFS(Validacao!$B$7:$B$306,A12,Validacao!$O$7:$O$306,"&lt;&gt;OK")&gt;0),"Por apurar",SUMIF(Validacao!$B$7:$B$306,A12,Validacao!$L$7:$L$306)))</f>
        <v/>
      </c>
      <c r="R12" s="24"/>
      <c r="S12" s="16" t="str">
        <f t="shared" si="0"/>
        <v/>
      </c>
      <c r="T12" s="21"/>
      <c r="U12" s="21"/>
      <c r="V12" s="35" t="str">
        <f>IF(B12="","",IF(OR(K12="",K12="Por esclarecer",L12="",M12="",N12="",U12=""),"Falta concluir apreciação técnica",IF(K12="Não elegível","Proposta desfavorável fundamentada",IF(OR(COUNTIF(C12:J12,"Cumpre")&lt;&gt;8,NOT(ISNUMBER(Q12)),NOT(ISNUMBER(R12)),INDEX(Financiamento!$Q$7:$Q$106,MATCH(A12,Financiamento!$A$7:$A$106,0))&lt;&gt;"Calculável"),"Por esclarecer ou validar",IF(OR(R12&lt;0,R12&gt;Instrucoes!$B$7),"Rever taxa proposta","Proposta técnica concluída")))))</f>
        <v/>
      </c>
    </row>
    <row r="13" spans="1:22" ht="34.950000000000003" customHeight="1">
      <c r="A13" s="8" t="s">
        <v>129</v>
      </c>
      <c r="B13" s="8" t="str">
        <f>IF(NOT(COUNTIFS(Intervencoes!$A$7:$A$26,A13,Intervencoes!$B$7:$B$26,"&lt;&gt;")=1),"",INDEX(Intervencoes!$B$7:$B$26,MATCH(A13,Intervencoes!$A$7:$A$26,0)))</f>
        <v/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3"/>
      <c r="O13" s="37" t="str">
        <f>IF(B13="","",IF(OR(COUNTIF(Validacao!$B$7:$B$306,A13)=0,COUNTIFS(Validacao!$B$7:$B$306,A13,Validacao!$O$7:$O$306,"&lt;&gt;OK")&gt;0),"Por apurar",SUMIF(Validacao!$B$7:$B$306,A13,Validacao!$J$7:$J$306)))</f>
        <v/>
      </c>
      <c r="P13" s="37" t="str">
        <f>IF(B13="","",IF(OR(COUNTIF(Validacao!$B$7:$B$306,A13)=0,COUNTIFS(Validacao!$B$7:$B$306,A13,Validacao!$O$7:$O$306,"&lt;&gt;OK")&gt;0),"Por apurar",SUMIF(Validacao!$B$7:$B$306,A13,Validacao!$K$7:$K$306)))</f>
        <v/>
      </c>
      <c r="Q13" s="37" t="str">
        <f>IF(B13="","",IF(OR(COUNTIF(Validacao!$B$7:$B$306,A13)=0,COUNTIFS(Validacao!$B$7:$B$306,A13,Validacao!$O$7:$O$306,"&lt;&gt;OK")&gt;0),"Por apurar",SUMIF(Validacao!$B$7:$B$306,A13,Validacao!$L$7:$L$306)))</f>
        <v/>
      </c>
      <c r="R13" s="24"/>
      <c r="S13" s="16" t="str">
        <f t="shared" si="0"/>
        <v/>
      </c>
      <c r="T13" s="21"/>
      <c r="U13" s="21"/>
      <c r="V13" s="35" t="str">
        <f>IF(B13="","",IF(OR(K13="",K13="Por esclarecer",L13="",M13="",N13="",U13=""),"Falta concluir apreciação técnica",IF(K13="Não elegível","Proposta desfavorável fundamentada",IF(OR(COUNTIF(C13:J13,"Cumpre")&lt;&gt;8,NOT(ISNUMBER(Q13)),NOT(ISNUMBER(R13)),INDEX(Financiamento!$Q$7:$Q$106,MATCH(A13,Financiamento!$A$7:$A$106,0))&lt;&gt;"Calculável"),"Por esclarecer ou validar",IF(OR(R13&lt;0,R13&gt;Instrucoes!$B$7),"Rever taxa proposta","Proposta técnica concluída")))))</f>
        <v/>
      </c>
    </row>
    <row r="14" spans="1:22" ht="34.950000000000003" customHeight="1">
      <c r="A14" s="8" t="s">
        <v>130</v>
      </c>
      <c r="B14" s="8" t="str">
        <f>IF(NOT(COUNTIFS(Intervencoes!$A$7:$A$26,A14,Intervencoes!$B$7:$B$26,"&lt;&gt;")=1),"",INDEX(Intervencoes!$B$7:$B$26,MATCH(A14,Intervencoes!$A$7:$A$26,0)))</f>
        <v/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3"/>
      <c r="O14" s="37" t="str">
        <f>IF(B14="","",IF(OR(COUNTIF(Validacao!$B$7:$B$306,A14)=0,COUNTIFS(Validacao!$B$7:$B$306,A14,Validacao!$O$7:$O$306,"&lt;&gt;OK")&gt;0),"Por apurar",SUMIF(Validacao!$B$7:$B$306,A14,Validacao!$J$7:$J$306)))</f>
        <v/>
      </c>
      <c r="P14" s="37" t="str">
        <f>IF(B14="","",IF(OR(COUNTIF(Validacao!$B$7:$B$306,A14)=0,COUNTIFS(Validacao!$B$7:$B$306,A14,Validacao!$O$7:$O$306,"&lt;&gt;OK")&gt;0),"Por apurar",SUMIF(Validacao!$B$7:$B$306,A14,Validacao!$K$7:$K$306)))</f>
        <v/>
      </c>
      <c r="Q14" s="37" t="str">
        <f>IF(B14="","",IF(OR(COUNTIF(Validacao!$B$7:$B$306,A14)=0,COUNTIFS(Validacao!$B$7:$B$306,A14,Validacao!$O$7:$O$306,"&lt;&gt;OK")&gt;0),"Por apurar",SUMIF(Validacao!$B$7:$B$306,A14,Validacao!$L$7:$L$306)))</f>
        <v/>
      </c>
      <c r="R14" s="24"/>
      <c r="S14" s="16" t="str">
        <f t="shared" si="0"/>
        <v/>
      </c>
      <c r="T14" s="21"/>
      <c r="U14" s="21"/>
      <c r="V14" s="35" t="str">
        <f>IF(B14="","",IF(OR(K14="",K14="Por esclarecer",L14="",M14="",N14="",U14=""),"Falta concluir apreciação técnica",IF(K14="Não elegível","Proposta desfavorável fundamentada",IF(OR(COUNTIF(C14:J14,"Cumpre")&lt;&gt;8,NOT(ISNUMBER(Q14)),NOT(ISNUMBER(R14)),INDEX(Financiamento!$Q$7:$Q$106,MATCH(A14,Financiamento!$A$7:$A$106,0))&lt;&gt;"Calculável"),"Por esclarecer ou validar",IF(OR(R14&lt;0,R14&gt;Instrucoes!$B$7),"Rever taxa proposta","Proposta técnica concluída")))))</f>
        <v/>
      </c>
    </row>
    <row r="15" spans="1:22" ht="34.950000000000003" customHeight="1">
      <c r="A15" s="8" t="s">
        <v>131</v>
      </c>
      <c r="B15" s="8" t="str">
        <f>IF(NOT(COUNTIFS(Intervencoes!$A$7:$A$26,A15,Intervencoes!$B$7:$B$26,"&lt;&gt;")=1),"",INDEX(Intervencoes!$B$7:$B$26,MATCH(A15,Intervencoes!$A$7:$A$26,0)))</f>
        <v/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3"/>
      <c r="O15" s="37" t="str">
        <f>IF(B15="","",IF(OR(COUNTIF(Validacao!$B$7:$B$306,A15)=0,COUNTIFS(Validacao!$B$7:$B$306,A15,Validacao!$O$7:$O$306,"&lt;&gt;OK")&gt;0),"Por apurar",SUMIF(Validacao!$B$7:$B$306,A15,Validacao!$J$7:$J$306)))</f>
        <v/>
      </c>
      <c r="P15" s="37" t="str">
        <f>IF(B15="","",IF(OR(COUNTIF(Validacao!$B$7:$B$306,A15)=0,COUNTIFS(Validacao!$B$7:$B$306,A15,Validacao!$O$7:$O$306,"&lt;&gt;OK")&gt;0),"Por apurar",SUMIF(Validacao!$B$7:$B$306,A15,Validacao!$K$7:$K$306)))</f>
        <v/>
      </c>
      <c r="Q15" s="37" t="str">
        <f>IF(B15="","",IF(OR(COUNTIF(Validacao!$B$7:$B$306,A15)=0,COUNTIFS(Validacao!$B$7:$B$306,A15,Validacao!$O$7:$O$306,"&lt;&gt;OK")&gt;0),"Por apurar",SUMIF(Validacao!$B$7:$B$306,A15,Validacao!$L$7:$L$306)))</f>
        <v/>
      </c>
      <c r="R15" s="24"/>
      <c r="S15" s="16" t="str">
        <f t="shared" si="0"/>
        <v/>
      </c>
      <c r="T15" s="21"/>
      <c r="U15" s="21"/>
      <c r="V15" s="35" t="str">
        <f>IF(B15="","",IF(OR(K15="",K15="Por esclarecer",L15="",M15="",N15="",U15=""),"Falta concluir apreciação técnica",IF(K15="Não elegível","Proposta desfavorável fundamentada",IF(OR(COUNTIF(C15:J15,"Cumpre")&lt;&gt;8,NOT(ISNUMBER(Q15)),NOT(ISNUMBER(R15)),INDEX(Financiamento!$Q$7:$Q$106,MATCH(A15,Financiamento!$A$7:$A$106,0))&lt;&gt;"Calculável"),"Por esclarecer ou validar",IF(OR(R15&lt;0,R15&gt;Instrucoes!$B$7),"Rever taxa proposta","Proposta técnica concluída")))))</f>
        <v/>
      </c>
    </row>
    <row r="16" spans="1:22" ht="34.950000000000003" customHeight="1">
      <c r="A16" s="8" t="s">
        <v>132</v>
      </c>
      <c r="B16" s="8" t="str">
        <f>IF(NOT(COUNTIFS(Intervencoes!$A$7:$A$26,A16,Intervencoes!$B$7:$B$26,"&lt;&gt;")=1),"",INDEX(Intervencoes!$B$7:$B$26,MATCH(A16,Intervencoes!$A$7:$A$26,0)))</f>
        <v/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3"/>
      <c r="O16" s="37" t="str">
        <f>IF(B16="","",IF(OR(COUNTIF(Validacao!$B$7:$B$306,A16)=0,COUNTIFS(Validacao!$B$7:$B$306,A16,Validacao!$O$7:$O$306,"&lt;&gt;OK")&gt;0),"Por apurar",SUMIF(Validacao!$B$7:$B$306,A16,Validacao!$J$7:$J$306)))</f>
        <v/>
      </c>
      <c r="P16" s="37" t="str">
        <f>IF(B16="","",IF(OR(COUNTIF(Validacao!$B$7:$B$306,A16)=0,COUNTIFS(Validacao!$B$7:$B$306,A16,Validacao!$O$7:$O$306,"&lt;&gt;OK")&gt;0),"Por apurar",SUMIF(Validacao!$B$7:$B$306,A16,Validacao!$K$7:$K$306)))</f>
        <v/>
      </c>
      <c r="Q16" s="37" t="str">
        <f>IF(B16="","",IF(OR(COUNTIF(Validacao!$B$7:$B$306,A16)=0,COUNTIFS(Validacao!$B$7:$B$306,A16,Validacao!$O$7:$O$306,"&lt;&gt;OK")&gt;0),"Por apurar",SUMIF(Validacao!$B$7:$B$306,A16,Validacao!$L$7:$L$306)))</f>
        <v/>
      </c>
      <c r="R16" s="24"/>
      <c r="S16" s="16" t="str">
        <f t="shared" si="0"/>
        <v/>
      </c>
      <c r="T16" s="21"/>
      <c r="U16" s="21"/>
      <c r="V16" s="35" t="str">
        <f>IF(B16="","",IF(OR(K16="",K16="Por esclarecer",L16="",M16="",N16="",U16=""),"Falta concluir apreciação técnica",IF(K16="Não elegível","Proposta desfavorável fundamentada",IF(OR(COUNTIF(C16:J16,"Cumpre")&lt;&gt;8,NOT(ISNUMBER(Q16)),NOT(ISNUMBER(R16)),INDEX(Financiamento!$Q$7:$Q$106,MATCH(A16,Financiamento!$A$7:$A$106,0))&lt;&gt;"Calculável"),"Por esclarecer ou validar",IF(OR(R16&lt;0,R16&gt;Instrucoes!$B$7),"Rever taxa proposta","Proposta técnica concluída")))))</f>
        <v/>
      </c>
    </row>
    <row r="17" spans="1:22" ht="34.950000000000003" customHeight="1">
      <c r="A17" s="8" t="s">
        <v>133</v>
      </c>
      <c r="B17" s="8" t="str">
        <f>IF(NOT(COUNTIFS(Intervencoes!$A$7:$A$26,A17,Intervencoes!$B$7:$B$26,"&lt;&gt;")=1),"",INDEX(Intervencoes!$B$7:$B$26,MATCH(A17,Intervencoes!$A$7:$A$26,0)))</f>
        <v/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3"/>
      <c r="O17" s="37" t="str">
        <f>IF(B17="","",IF(OR(COUNTIF(Validacao!$B$7:$B$306,A17)=0,COUNTIFS(Validacao!$B$7:$B$306,A17,Validacao!$O$7:$O$306,"&lt;&gt;OK")&gt;0),"Por apurar",SUMIF(Validacao!$B$7:$B$306,A17,Validacao!$J$7:$J$306)))</f>
        <v/>
      </c>
      <c r="P17" s="37" t="str">
        <f>IF(B17="","",IF(OR(COUNTIF(Validacao!$B$7:$B$306,A17)=0,COUNTIFS(Validacao!$B$7:$B$306,A17,Validacao!$O$7:$O$306,"&lt;&gt;OK")&gt;0),"Por apurar",SUMIF(Validacao!$B$7:$B$306,A17,Validacao!$K$7:$K$306)))</f>
        <v/>
      </c>
      <c r="Q17" s="37" t="str">
        <f>IF(B17="","",IF(OR(COUNTIF(Validacao!$B$7:$B$306,A17)=0,COUNTIFS(Validacao!$B$7:$B$306,A17,Validacao!$O$7:$O$306,"&lt;&gt;OK")&gt;0),"Por apurar",SUMIF(Validacao!$B$7:$B$306,A17,Validacao!$L$7:$L$306)))</f>
        <v/>
      </c>
      <c r="R17" s="24"/>
      <c r="S17" s="16" t="str">
        <f t="shared" si="0"/>
        <v/>
      </c>
      <c r="T17" s="21"/>
      <c r="U17" s="21"/>
      <c r="V17" s="35" t="str">
        <f>IF(B17="","",IF(OR(K17="",K17="Por esclarecer",L17="",M17="",N17="",U17=""),"Falta concluir apreciação técnica",IF(K17="Não elegível","Proposta desfavorável fundamentada",IF(OR(COUNTIF(C17:J17,"Cumpre")&lt;&gt;8,NOT(ISNUMBER(Q17)),NOT(ISNUMBER(R17)),INDEX(Financiamento!$Q$7:$Q$106,MATCH(A17,Financiamento!$A$7:$A$106,0))&lt;&gt;"Calculável"),"Por esclarecer ou validar",IF(OR(R17&lt;0,R17&gt;Instrucoes!$B$7),"Rever taxa proposta","Proposta técnica concluída")))))</f>
        <v/>
      </c>
    </row>
    <row r="18" spans="1:22" ht="34.950000000000003" customHeight="1">
      <c r="A18" s="8" t="s">
        <v>134</v>
      </c>
      <c r="B18" s="8" t="str">
        <f>IF(NOT(COUNTIFS(Intervencoes!$A$7:$A$26,A18,Intervencoes!$B$7:$B$26,"&lt;&gt;")=1),"",INDEX(Intervencoes!$B$7:$B$26,MATCH(A18,Intervencoes!$A$7:$A$26,0)))</f>
        <v/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3"/>
      <c r="O18" s="37" t="str">
        <f>IF(B18="","",IF(OR(COUNTIF(Validacao!$B$7:$B$306,A18)=0,COUNTIFS(Validacao!$B$7:$B$306,A18,Validacao!$O$7:$O$306,"&lt;&gt;OK")&gt;0),"Por apurar",SUMIF(Validacao!$B$7:$B$306,A18,Validacao!$J$7:$J$306)))</f>
        <v/>
      </c>
      <c r="P18" s="37" t="str">
        <f>IF(B18="","",IF(OR(COUNTIF(Validacao!$B$7:$B$306,A18)=0,COUNTIFS(Validacao!$B$7:$B$306,A18,Validacao!$O$7:$O$306,"&lt;&gt;OK")&gt;0),"Por apurar",SUMIF(Validacao!$B$7:$B$306,A18,Validacao!$K$7:$K$306)))</f>
        <v/>
      </c>
      <c r="Q18" s="37" t="str">
        <f>IF(B18="","",IF(OR(COUNTIF(Validacao!$B$7:$B$306,A18)=0,COUNTIFS(Validacao!$B$7:$B$306,A18,Validacao!$O$7:$O$306,"&lt;&gt;OK")&gt;0),"Por apurar",SUMIF(Validacao!$B$7:$B$306,A18,Validacao!$L$7:$L$306)))</f>
        <v/>
      </c>
      <c r="R18" s="24"/>
      <c r="S18" s="16" t="str">
        <f t="shared" si="0"/>
        <v/>
      </c>
      <c r="T18" s="21"/>
      <c r="U18" s="21"/>
      <c r="V18" s="35" t="str">
        <f>IF(B18="","",IF(OR(K18="",K18="Por esclarecer",L18="",M18="",N18="",U18=""),"Falta concluir apreciação técnica",IF(K18="Não elegível","Proposta desfavorável fundamentada",IF(OR(COUNTIF(C18:J18,"Cumpre")&lt;&gt;8,NOT(ISNUMBER(Q18)),NOT(ISNUMBER(R18)),INDEX(Financiamento!$Q$7:$Q$106,MATCH(A18,Financiamento!$A$7:$A$106,0))&lt;&gt;"Calculável"),"Por esclarecer ou validar",IF(OR(R18&lt;0,R18&gt;Instrucoes!$B$7),"Rever taxa proposta","Proposta técnica concluída")))))</f>
        <v/>
      </c>
    </row>
    <row r="19" spans="1:22" ht="34.950000000000003" customHeight="1">
      <c r="A19" s="8" t="s">
        <v>135</v>
      </c>
      <c r="B19" s="8" t="str">
        <f>IF(NOT(COUNTIFS(Intervencoes!$A$7:$A$26,A19,Intervencoes!$B$7:$B$26,"&lt;&gt;")=1),"",INDEX(Intervencoes!$B$7:$B$26,MATCH(A19,Intervencoes!$A$7:$A$26,0)))</f>
        <v/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3"/>
      <c r="O19" s="37" t="str">
        <f>IF(B19="","",IF(OR(COUNTIF(Validacao!$B$7:$B$306,A19)=0,COUNTIFS(Validacao!$B$7:$B$306,A19,Validacao!$O$7:$O$306,"&lt;&gt;OK")&gt;0),"Por apurar",SUMIF(Validacao!$B$7:$B$306,A19,Validacao!$J$7:$J$306)))</f>
        <v/>
      </c>
      <c r="P19" s="37" t="str">
        <f>IF(B19="","",IF(OR(COUNTIF(Validacao!$B$7:$B$306,A19)=0,COUNTIFS(Validacao!$B$7:$B$306,A19,Validacao!$O$7:$O$306,"&lt;&gt;OK")&gt;0),"Por apurar",SUMIF(Validacao!$B$7:$B$306,A19,Validacao!$K$7:$K$306)))</f>
        <v/>
      </c>
      <c r="Q19" s="37" t="str">
        <f>IF(B19="","",IF(OR(COUNTIF(Validacao!$B$7:$B$306,A19)=0,COUNTIFS(Validacao!$B$7:$B$306,A19,Validacao!$O$7:$O$306,"&lt;&gt;OK")&gt;0),"Por apurar",SUMIF(Validacao!$B$7:$B$306,A19,Validacao!$L$7:$L$306)))</f>
        <v/>
      </c>
      <c r="R19" s="24"/>
      <c r="S19" s="16" t="str">
        <f t="shared" si="0"/>
        <v/>
      </c>
      <c r="T19" s="21"/>
      <c r="U19" s="21"/>
      <c r="V19" s="35" t="str">
        <f>IF(B19="","",IF(OR(K19="",K19="Por esclarecer",L19="",M19="",N19="",U19=""),"Falta concluir apreciação técnica",IF(K19="Não elegível","Proposta desfavorável fundamentada",IF(OR(COUNTIF(C19:J19,"Cumpre")&lt;&gt;8,NOT(ISNUMBER(Q19)),NOT(ISNUMBER(R19)),INDEX(Financiamento!$Q$7:$Q$106,MATCH(A19,Financiamento!$A$7:$A$106,0))&lt;&gt;"Calculável"),"Por esclarecer ou validar",IF(OR(R19&lt;0,R19&gt;Instrucoes!$B$7),"Rever taxa proposta","Proposta técnica concluída")))))</f>
        <v/>
      </c>
    </row>
    <row r="20" spans="1:22" ht="34.950000000000003" customHeight="1">
      <c r="A20" s="8" t="s">
        <v>136</v>
      </c>
      <c r="B20" s="8" t="str">
        <f>IF(NOT(COUNTIFS(Intervencoes!$A$7:$A$26,A20,Intervencoes!$B$7:$B$26,"&lt;&gt;")=1),"",INDEX(Intervencoes!$B$7:$B$26,MATCH(A20,Intervencoes!$A$7:$A$26,0)))</f>
        <v/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3"/>
      <c r="O20" s="37" t="str">
        <f>IF(B20="","",IF(OR(COUNTIF(Validacao!$B$7:$B$306,A20)=0,COUNTIFS(Validacao!$B$7:$B$306,A20,Validacao!$O$7:$O$306,"&lt;&gt;OK")&gt;0),"Por apurar",SUMIF(Validacao!$B$7:$B$306,A20,Validacao!$J$7:$J$306)))</f>
        <v/>
      </c>
      <c r="P20" s="37" t="str">
        <f>IF(B20="","",IF(OR(COUNTIF(Validacao!$B$7:$B$306,A20)=0,COUNTIFS(Validacao!$B$7:$B$306,A20,Validacao!$O$7:$O$306,"&lt;&gt;OK")&gt;0),"Por apurar",SUMIF(Validacao!$B$7:$B$306,A20,Validacao!$K$7:$K$306)))</f>
        <v/>
      </c>
      <c r="Q20" s="37" t="str">
        <f>IF(B20="","",IF(OR(COUNTIF(Validacao!$B$7:$B$306,A20)=0,COUNTIFS(Validacao!$B$7:$B$306,A20,Validacao!$O$7:$O$306,"&lt;&gt;OK")&gt;0),"Por apurar",SUMIF(Validacao!$B$7:$B$306,A20,Validacao!$L$7:$L$306)))</f>
        <v/>
      </c>
      <c r="R20" s="24"/>
      <c r="S20" s="16" t="str">
        <f t="shared" si="0"/>
        <v/>
      </c>
      <c r="T20" s="21"/>
      <c r="U20" s="21"/>
      <c r="V20" s="35" t="str">
        <f>IF(B20="","",IF(OR(K20="",K20="Por esclarecer",L20="",M20="",N20="",U20=""),"Falta concluir apreciação técnica",IF(K20="Não elegível","Proposta desfavorável fundamentada",IF(OR(COUNTIF(C20:J20,"Cumpre")&lt;&gt;8,NOT(ISNUMBER(Q20)),NOT(ISNUMBER(R20)),INDEX(Financiamento!$Q$7:$Q$106,MATCH(A20,Financiamento!$A$7:$A$106,0))&lt;&gt;"Calculável"),"Por esclarecer ou validar",IF(OR(R20&lt;0,R20&gt;Instrucoes!$B$7),"Rever taxa proposta","Proposta técnica concluída")))))</f>
        <v/>
      </c>
    </row>
    <row r="21" spans="1:22" ht="34.950000000000003" customHeight="1">
      <c r="A21" s="8" t="s">
        <v>137</v>
      </c>
      <c r="B21" s="8" t="str">
        <f>IF(NOT(COUNTIFS(Intervencoes!$A$7:$A$26,A21,Intervencoes!$B$7:$B$26,"&lt;&gt;")=1),"",INDEX(Intervencoes!$B$7:$B$26,MATCH(A21,Intervencoes!$A$7:$A$26,0)))</f>
        <v/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3"/>
      <c r="O21" s="37" t="str">
        <f>IF(B21="","",IF(OR(COUNTIF(Validacao!$B$7:$B$306,A21)=0,COUNTIFS(Validacao!$B$7:$B$306,A21,Validacao!$O$7:$O$306,"&lt;&gt;OK")&gt;0),"Por apurar",SUMIF(Validacao!$B$7:$B$306,A21,Validacao!$J$7:$J$306)))</f>
        <v/>
      </c>
      <c r="P21" s="37" t="str">
        <f>IF(B21="","",IF(OR(COUNTIF(Validacao!$B$7:$B$306,A21)=0,COUNTIFS(Validacao!$B$7:$B$306,A21,Validacao!$O$7:$O$306,"&lt;&gt;OK")&gt;0),"Por apurar",SUMIF(Validacao!$B$7:$B$306,A21,Validacao!$K$7:$K$306)))</f>
        <v/>
      </c>
      <c r="Q21" s="37" t="str">
        <f>IF(B21="","",IF(OR(COUNTIF(Validacao!$B$7:$B$306,A21)=0,COUNTIFS(Validacao!$B$7:$B$306,A21,Validacao!$O$7:$O$306,"&lt;&gt;OK")&gt;0),"Por apurar",SUMIF(Validacao!$B$7:$B$306,A21,Validacao!$L$7:$L$306)))</f>
        <v/>
      </c>
      <c r="R21" s="24"/>
      <c r="S21" s="16" t="str">
        <f t="shared" si="0"/>
        <v/>
      </c>
      <c r="T21" s="21"/>
      <c r="U21" s="21"/>
      <c r="V21" s="35" t="str">
        <f>IF(B21="","",IF(OR(K21="",K21="Por esclarecer",L21="",M21="",N21="",U21=""),"Falta concluir apreciação técnica",IF(K21="Não elegível","Proposta desfavorável fundamentada",IF(OR(COUNTIF(C21:J21,"Cumpre")&lt;&gt;8,NOT(ISNUMBER(Q21)),NOT(ISNUMBER(R21)),INDEX(Financiamento!$Q$7:$Q$106,MATCH(A21,Financiamento!$A$7:$A$106,0))&lt;&gt;"Calculável"),"Por esclarecer ou validar",IF(OR(R21&lt;0,R21&gt;Instrucoes!$B$7),"Rever taxa proposta","Proposta técnica concluída")))))</f>
        <v/>
      </c>
    </row>
    <row r="22" spans="1:22" ht="34.950000000000003" customHeight="1">
      <c r="A22" s="8" t="s">
        <v>138</v>
      </c>
      <c r="B22" s="8" t="str">
        <f>IF(NOT(COUNTIFS(Intervencoes!$A$7:$A$26,A22,Intervencoes!$B$7:$B$26,"&lt;&gt;")=1),"",INDEX(Intervencoes!$B$7:$B$26,MATCH(A22,Intervencoes!$A$7:$A$26,0)))</f>
        <v/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3"/>
      <c r="O22" s="37" t="str">
        <f>IF(B22="","",IF(OR(COUNTIF(Validacao!$B$7:$B$306,A22)=0,COUNTIFS(Validacao!$B$7:$B$306,A22,Validacao!$O$7:$O$306,"&lt;&gt;OK")&gt;0),"Por apurar",SUMIF(Validacao!$B$7:$B$306,A22,Validacao!$J$7:$J$306)))</f>
        <v/>
      </c>
      <c r="P22" s="37" t="str">
        <f>IF(B22="","",IF(OR(COUNTIF(Validacao!$B$7:$B$306,A22)=0,COUNTIFS(Validacao!$B$7:$B$306,A22,Validacao!$O$7:$O$306,"&lt;&gt;OK")&gt;0),"Por apurar",SUMIF(Validacao!$B$7:$B$306,A22,Validacao!$K$7:$K$306)))</f>
        <v/>
      </c>
      <c r="Q22" s="37" t="str">
        <f>IF(B22="","",IF(OR(COUNTIF(Validacao!$B$7:$B$306,A22)=0,COUNTIFS(Validacao!$B$7:$B$306,A22,Validacao!$O$7:$O$306,"&lt;&gt;OK")&gt;0),"Por apurar",SUMIF(Validacao!$B$7:$B$306,A22,Validacao!$L$7:$L$306)))</f>
        <v/>
      </c>
      <c r="R22" s="24"/>
      <c r="S22" s="16" t="str">
        <f t="shared" si="0"/>
        <v/>
      </c>
      <c r="T22" s="21"/>
      <c r="U22" s="21"/>
      <c r="V22" s="35" t="str">
        <f>IF(B22="","",IF(OR(K22="",K22="Por esclarecer",L22="",M22="",N22="",U22=""),"Falta concluir apreciação técnica",IF(K22="Não elegível","Proposta desfavorável fundamentada",IF(OR(COUNTIF(C22:J22,"Cumpre")&lt;&gt;8,NOT(ISNUMBER(Q22)),NOT(ISNUMBER(R22)),INDEX(Financiamento!$Q$7:$Q$106,MATCH(A22,Financiamento!$A$7:$A$106,0))&lt;&gt;"Calculável"),"Por esclarecer ou validar",IF(OR(R22&lt;0,R22&gt;Instrucoes!$B$7),"Rever taxa proposta","Proposta técnica concluída")))))</f>
        <v/>
      </c>
    </row>
    <row r="23" spans="1:22" ht="34.950000000000003" customHeight="1">
      <c r="A23" s="8" t="s">
        <v>139</v>
      </c>
      <c r="B23" s="8" t="str">
        <f>IF(NOT(COUNTIFS(Intervencoes!$A$7:$A$26,A23,Intervencoes!$B$7:$B$26,"&lt;&gt;")=1),"",INDEX(Intervencoes!$B$7:$B$26,MATCH(A23,Intervencoes!$A$7:$A$26,0)))</f>
        <v/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3"/>
      <c r="O23" s="37" t="str">
        <f>IF(B23="","",IF(OR(COUNTIF(Validacao!$B$7:$B$306,A23)=0,COUNTIFS(Validacao!$B$7:$B$306,A23,Validacao!$O$7:$O$306,"&lt;&gt;OK")&gt;0),"Por apurar",SUMIF(Validacao!$B$7:$B$306,A23,Validacao!$J$7:$J$306)))</f>
        <v/>
      </c>
      <c r="P23" s="37" t="str">
        <f>IF(B23="","",IF(OR(COUNTIF(Validacao!$B$7:$B$306,A23)=0,COUNTIFS(Validacao!$B$7:$B$306,A23,Validacao!$O$7:$O$306,"&lt;&gt;OK")&gt;0),"Por apurar",SUMIF(Validacao!$B$7:$B$306,A23,Validacao!$K$7:$K$306)))</f>
        <v/>
      </c>
      <c r="Q23" s="37" t="str">
        <f>IF(B23="","",IF(OR(COUNTIF(Validacao!$B$7:$B$306,A23)=0,COUNTIFS(Validacao!$B$7:$B$306,A23,Validacao!$O$7:$O$306,"&lt;&gt;OK")&gt;0),"Por apurar",SUMIF(Validacao!$B$7:$B$306,A23,Validacao!$L$7:$L$306)))</f>
        <v/>
      </c>
      <c r="R23" s="24"/>
      <c r="S23" s="16" t="str">
        <f t="shared" si="0"/>
        <v/>
      </c>
      <c r="T23" s="21"/>
      <c r="U23" s="21"/>
      <c r="V23" s="35" t="str">
        <f>IF(B23="","",IF(OR(K23="",K23="Por esclarecer",L23="",M23="",N23="",U23=""),"Falta concluir apreciação técnica",IF(K23="Não elegível","Proposta desfavorável fundamentada",IF(OR(COUNTIF(C23:J23,"Cumpre")&lt;&gt;8,NOT(ISNUMBER(Q23)),NOT(ISNUMBER(R23)),INDEX(Financiamento!$Q$7:$Q$106,MATCH(A23,Financiamento!$A$7:$A$106,0))&lt;&gt;"Calculável"),"Por esclarecer ou validar",IF(OR(R23&lt;0,R23&gt;Instrucoes!$B$7),"Rever taxa proposta","Proposta técnica concluída")))))</f>
        <v/>
      </c>
    </row>
    <row r="24" spans="1:22" ht="34.950000000000003" customHeight="1">
      <c r="A24" s="8" t="s">
        <v>140</v>
      </c>
      <c r="B24" s="8" t="str">
        <f>IF(NOT(COUNTIFS(Intervencoes!$A$7:$A$26,A24,Intervencoes!$B$7:$B$26,"&lt;&gt;")=1),"",INDEX(Intervencoes!$B$7:$B$26,MATCH(A24,Intervencoes!$A$7:$A$26,0)))</f>
        <v/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3"/>
      <c r="O24" s="37" t="str">
        <f>IF(B24="","",IF(OR(COUNTIF(Validacao!$B$7:$B$306,A24)=0,COUNTIFS(Validacao!$B$7:$B$306,A24,Validacao!$O$7:$O$306,"&lt;&gt;OK")&gt;0),"Por apurar",SUMIF(Validacao!$B$7:$B$306,A24,Validacao!$J$7:$J$306)))</f>
        <v/>
      </c>
      <c r="P24" s="37" t="str">
        <f>IF(B24="","",IF(OR(COUNTIF(Validacao!$B$7:$B$306,A24)=0,COUNTIFS(Validacao!$B$7:$B$306,A24,Validacao!$O$7:$O$306,"&lt;&gt;OK")&gt;0),"Por apurar",SUMIF(Validacao!$B$7:$B$306,A24,Validacao!$K$7:$K$306)))</f>
        <v/>
      </c>
      <c r="Q24" s="37" t="str">
        <f>IF(B24="","",IF(OR(COUNTIF(Validacao!$B$7:$B$306,A24)=0,COUNTIFS(Validacao!$B$7:$B$306,A24,Validacao!$O$7:$O$306,"&lt;&gt;OK")&gt;0),"Por apurar",SUMIF(Validacao!$B$7:$B$306,A24,Validacao!$L$7:$L$306)))</f>
        <v/>
      </c>
      <c r="R24" s="24"/>
      <c r="S24" s="16" t="str">
        <f t="shared" si="0"/>
        <v/>
      </c>
      <c r="T24" s="21"/>
      <c r="U24" s="21"/>
      <c r="V24" s="35" t="str">
        <f>IF(B24="","",IF(OR(K24="",K24="Por esclarecer",L24="",M24="",N24="",U24=""),"Falta concluir apreciação técnica",IF(K24="Não elegível","Proposta desfavorável fundamentada",IF(OR(COUNTIF(C24:J24,"Cumpre")&lt;&gt;8,NOT(ISNUMBER(Q24)),NOT(ISNUMBER(R24)),INDEX(Financiamento!$Q$7:$Q$106,MATCH(A24,Financiamento!$A$7:$A$106,0))&lt;&gt;"Calculável"),"Por esclarecer ou validar",IF(OR(R24&lt;0,R24&gt;Instrucoes!$B$7),"Rever taxa proposta","Proposta técnica concluída")))))</f>
        <v/>
      </c>
    </row>
    <row r="25" spans="1:22" ht="34.950000000000003" customHeight="1">
      <c r="A25" s="8" t="s">
        <v>141</v>
      </c>
      <c r="B25" s="8" t="str">
        <f>IF(NOT(COUNTIFS(Intervencoes!$A$7:$A$26,A25,Intervencoes!$B$7:$B$26,"&lt;&gt;")=1),"",INDEX(Intervencoes!$B$7:$B$26,MATCH(A25,Intervencoes!$A$7:$A$26,0)))</f>
        <v/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3"/>
      <c r="O25" s="37" t="str">
        <f>IF(B25="","",IF(OR(COUNTIF(Validacao!$B$7:$B$306,A25)=0,COUNTIFS(Validacao!$B$7:$B$306,A25,Validacao!$O$7:$O$306,"&lt;&gt;OK")&gt;0),"Por apurar",SUMIF(Validacao!$B$7:$B$306,A25,Validacao!$J$7:$J$306)))</f>
        <v/>
      </c>
      <c r="P25" s="37" t="str">
        <f>IF(B25="","",IF(OR(COUNTIF(Validacao!$B$7:$B$306,A25)=0,COUNTIFS(Validacao!$B$7:$B$306,A25,Validacao!$O$7:$O$306,"&lt;&gt;OK")&gt;0),"Por apurar",SUMIF(Validacao!$B$7:$B$306,A25,Validacao!$K$7:$K$306)))</f>
        <v/>
      </c>
      <c r="Q25" s="37" t="str">
        <f>IF(B25="","",IF(OR(COUNTIF(Validacao!$B$7:$B$306,A25)=0,COUNTIFS(Validacao!$B$7:$B$306,A25,Validacao!$O$7:$O$306,"&lt;&gt;OK")&gt;0),"Por apurar",SUMIF(Validacao!$B$7:$B$306,A25,Validacao!$L$7:$L$306)))</f>
        <v/>
      </c>
      <c r="R25" s="24"/>
      <c r="S25" s="16" t="str">
        <f t="shared" si="0"/>
        <v/>
      </c>
      <c r="T25" s="21"/>
      <c r="U25" s="21"/>
      <c r="V25" s="35" t="str">
        <f>IF(B25="","",IF(OR(K25="",K25="Por esclarecer",L25="",M25="",N25="",U25=""),"Falta concluir apreciação técnica",IF(K25="Não elegível","Proposta desfavorável fundamentada",IF(OR(COUNTIF(C25:J25,"Cumpre")&lt;&gt;8,NOT(ISNUMBER(Q25)),NOT(ISNUMBER(R25)),INDEX(Financiamento!$Q$7:$Q$106,MATCH(A25,Financiamento!$A$7:$A$106,0))&lt;&gt;"Calculável"),"Por esclarecer ou validar",IF(OR(R25&lt;0,R25&gt;Instrucoes!$B$7),"Rever taxa proposta","Proposta técnica concluída")))))</f>
        <v/>
      </c>
    </row>
    <row r="26" spans="1:22" ht="34.950000000000003" customHeight="1">
      <c r="A26" s="8" t="s">
        <v>142</v>
      </c>
      <c r="B26" s="35" t="str">
        <f>IF(NOT(COUNTIFS(Intervencoes!$A$7:$A$106,A26,Intervencoes!$B$7:$B$106,"&lt;&gt;")=1),"",INDEX(Intervencoes!$B$7:$B$106,MATCH(A26,Intervencoes!$A$7:$A$106,0)))</f>
        <v/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3"/>
      <c r="O26" s="37" t="str">
        <f>IF(B26="","",IF(OR(COUNTIF(Validacao!$B$7:$B$306,A26)=0,COUNTIFS(Validacao!$B$7:$B$306,A26,Validacao!$O$7:$O$306,"&lt;&gt;OK")&gt;0),"Por apurar",SUMIF(Validacao!$B$7:$B$306,A26,Validacao!$J$7:$J$306)))</f>
        <v/>
      </c>
      <c r="P26" s="37" t="str">
        <f>IF(B26="","",IF(OR(COUNTIF(Validacao!$B$7:$B$306,A26)=0,COUNTIFS(Validacao!$B$7:$B$306,A26,Validacao!$O$7:$O$306,"&lt;&gt;OK")&gt;0),"Por apurar",SUMIF(Validacao!$B$7:$B$306,A26,Validacao!$K$7:$K$306)))</f>
        <v/>
      </c>
      <c r="Q26" s="37" t="str">
        <f>IF(B26="","",IF(OR(COUNTIF(Validacao!$B$7:$B$306,A26)=0,COUNTIFS(Validacao!$B$7:$B$306,A26,Validacao!$O$7:$O$306,"&lt;&gt;OK")&gt;0),"Por apurar",SUMIF(Validacao!$B$7:$B$306,A26,Validacao!$L$7:$L$306)))</f>
        <v/>
      </c>
      <c r="R26" s="24"/>
      <c r="S26" s="16" t="str">
        <f t="shared" si="0"/>
        <v/>
      </c>
      <c r="T26" s="21"/>
      <c r="U26" s="21"/>
      <c r="V26" s="35" t="str">
        <f>IF(B26="","",IF(OR(K26="",K26="Por esclarecer",L26="",M26="",N26="",U26=""),"Falta concluir apreciação técnica",IF(K26="Não elegível","Proposta desfavorável fundamentada",IF(OR(COUNTIF(C26:J26,"Cumpre")&lt;&gt;8,NOT(ISNUMBER(Q26)),NOT(ISNUMBER(R26)),INDEX(Financiamento!$Q$7:$Q$106,MATCH(A26,Financiamento!$A$7:$A$106,0))&lt;&gt;"Calculável"),"Por esclarecer ou validar",IF(OR(R26&lt;0,R26&gt;Instrucoes!$B$7),"Rever taxa proposta","Proposta técnica concluída")))))</f>
        <v/>
      </c>
    </row>
    <row r="27" spans="1:22" ht="34.950000000000003" customHeight="1">
      <c r="A27" s="8" t="s">
        <v>737</v>
      </c>
      <c r="B27" s="35" t="str">
        <f>IF(NOT(COUNTIFS(Intervencoes!$A$7:$A$106,A27,Intervencoes!$B$7:$B$106,"&lt;&gt;")=1),"",INDEX(Intervencoes!$B$7:$B$106,MATCH(A27,Intervencoes!$A$7:$A$106,0)))</f>
        <v/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3"/>
      <c r="O27" s="37" t="str">
        <f>IF(B27="","",IF(OR(COUNTIF(Validacao!$B$7:$B$306,A27)=0,COUNTIFS(Validacao!$B$7:$B$306,A27,Validacao!$O$7:$O$306,"&lt;&gt;OK")&gt;0),"Por apurar",SUMIF(Validacao!$B$7:$B$306,A27,Validacao!$J$7:$J$306)))</f>
        <v/>
      </c>
      <c r="P27" s="37" t="str">
        <f>IF(B27="","",IF(OR(COUNTIF(Validacao!$B$7:$B$306,A27)=0,COUNTIFS(Validacao!$B$7:$B$306,A27,Validacao!$O$7:$O$306,"&lt;&gt;OK")&gt;0),"Por apurar",SUMIF(Validacao!$B$7:$B$306,A27,Validacao!$K$7:$K$306)))</f>
        <v/>
      </c>
      <c r="Q27" s="37" t="str">
        <f>IF(B27="","",IF(OR(COUNTIF(Validacao!$B$7:$B$306,A27)=0,COUNTIFS(Validacao!$B$7:$B$306,A27,Validacao!$O$7:$O$306,"&lt;&gt;OK")&gt;0),"Por apurar",SUMIF(Validacao!$B$7:$B$306,A27,Validacao!$L$7:$L$306)))</f>
        <v/>
      </c>
      <c r="R27" s="24"/>
      <c r="S27" s="16" t="str">
        <f t="shared" ref="S27:S90" si="1">IF(B27="","",IF(V27="Proposta desfavorável fundamentada",0,IF(V27="Proposta técnica concluída",ROUND(Q27*R27,2),"Por apurar")))</f>
        <v/>
      </c>
      <c r="T27" s="21"/>
      <c r="U27" s="21"/>
      <c r="V27" s="35" t="str">
        <f>IF(B27="","",IF(OR(K27="",K27="Por esclarecer",L27="",M27="",N27="",U27=""),"Falta concluir apreciação técnica",IF(K27="Não elegível","Proposta desfavorável fundamentada",IF(OR(COUNTIF(C27:J27,"Cumpre")&lt;&gt;8,NOT(ISNUMBER(Q27)),NOT(ISNUMBER(R27)),INDEX(Financiamento!$Q$7:$Q$106,MATCH(A27,Financiamento!$A$7:$A$106,0))&lt;&gt;"Calculável"),"Por esclarecer ou validar",IF(OR(R27&lt;0,R27&gt;Instrucoes!$B$7),"Rever taxa proposta","Proposta técnica concluída")))))</f>
        <v/>
      </c>
    </row>
    <row r="28" spans="1:22" ht="34.950000000000003" customHeight="1">
      <c r="A28" s="8" t="s">
        <v>738</v>
      </c>
      <c r="B28" s="35" t="str">
        <f>IF(NOT(COUNTIFS(Intervencoes!$A$7:$A$106,A28,Intervencoes!$B$7:$B$106,"&lt;&gt;")=1),"",INDEX(Intervencoes!$B$7:$B$106,MATCH(A28,Intervencoes!$A$7:$A$106,0)))</f>
        <v/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3"/>
      <c r="O28" s="37" t="str">
        <f>IF(B28="","",IF(OR(COUNTIF(Validacao!$B$7:$B$306,A28)=0,COUNTIFS(Validacao!$B$7:$B$306,A28,Validacao!$O$7:$O$306,"&lt;&gt;OK")&gt;0),"Por apurar",SUMIF(Validacao!$B$7:$B$306,A28,Validacao!$J$7:$J$306)))</f>
        <v/>
      </c>
      <c r="P28" s="37" t="str">
        <f>IF(B28="","",IF(OR(COUNTIF(Validacao!$B$7:$B$306,A28)=0,COUNTIFS(Validacao!$B$7:$B$306,A28,Validacao!$O$7:$O$306,"&lt;&gt;OK")&gt;0),"Por apurar",SUMIF(Validacao!$B$7:$B$306,A28,Validacao!$K$7:$K$306)))</f>
        <v/>
      </c>
      <c r="Q28" s="37" t="str">
        <f>IF(B28="","",IF(OR(COUNTIF(Validacao!$B$7:$B$306,A28)=0,COUNTIFS(Validacao!$B$7:$B$306,A28,Validacao!$O$7:$O$306,"&lt;&gt;OK")&gt;0),"Por apurar",SUMIF(Validacao!$B$7:$B$306,A28,Validacao!$L$7:$L$306)))</f>
        <v/>
      </c>
      <c r="R28" s="24"/>
      <c r="S28" s="16" t="str">
        <f t="shared" si="1"/>
        <v/>
      </c>
      <c r="T28" s="21"/>
      <c r="U28" s="21"/>
      <c r="V28" s="35" t="str">
        <f>IF(B28="","",IF(OR(K28="",K28="Por esclarecer",L28="",M28="",N28="",U28=""),"Falta concluir apreciação técnica",IF(K28="Não elegível","Proposta desfavorável fundamentada",IF(OR(COUNTIF(C28:J28,"Cumpre")&lt;&gt;8,NOT(ISNUMBER(Q28)),NOT(ISNUMBER(R28)),INDEX(Financiamento!$Q$7:$Q$106,MATCH(A28,Financiamento!$A$7:$A$106,0))&lt;&gt;"Calculável"),"Por esclarecer ou validar",IF(OR(R28&lt;0,R28&gt;Instrucoes!$B$7),"Rever taxa proposta","Proposta técnica concluída")))))</f>
        <v/>
      </c>
    </row>
    <row r="29" spans="1:22" ht="34.950000000000003" customHeight="1">
      <c r="A29" s="8" t="s">
        <v>739</v>
      </c>
      <c r="B29" s="35" t="str">
        <f>IF(NOT(COUNTIFS(Intervencoes!$A$7:$A$106,A29,Intervencoes!$B$7:$B$106,"&lt;&gt;")=1),"",INDEX(Intervencoes!$B$7:$B$106,MATCH(A29,Intervencoes!$A$7:$A$106,0)))</f>
        <v/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3"/>
      <c r="O29" s="37" t="str">
        <f>IF(B29="","",IF(OR(COUNTIF(Validacao!$B$7:$B$306,A29)=0,COUNTIFS(Validacao!$B$7:$B$306,A29,Validacao!$O$7:$O$306,"&lt;&gt;OK")&gt;0),"Por apurar",SUMIF(Validacao!$B$7:$B$306,A29,Validacao!$J$7:$J$306)))</f>
        <v/>
      </c>
      <c r="P29" s="37" t="str">
        <f>IF(B29="","",IF(OR(COUNTIF(Validacao!$B$7:$B$306,A29)=0,COUNTIFS(Validacao!$B$7:$B$306,A29,Validacao!$O$7:$O$306,"&lt;&gt;OK")&gt;0),"Por apurar",SUMIF(Validacao!$B$7:$B$306,A29,Validacao!$K$7:$K$306)))</f>
        <v/>
      </c>
      <c r="Q29" s="37" t="str">
        <f>IF(B29="","",IF(OR(COUNTIF(Validacao!$B$7:$B$306,A29)=0,COUNTIFS(Validacao!$B$7:$B$306,A29,Validacao!$O$7:$O$306,"&lt;&gt;OK")&gt;0),"Por apurar",SUMIF(Validacao!$B$7:$B$306,A29,Validacao!$L$7:$L$306)))</f>
        <v/>
      </c>
      <c r="R29" s="24"/>
      <c r="S29" s="16" t="str">
        <f t="shared" si="1"/>
        <v/>
      </c>
      <c r="T29" s="21"/>
      <c r="U29" s="21"/>
      <c r="V29" s="35" t="str">
        <f>IF(B29="","",IF(OR(K29="",K29="Por esclarecer",L29="",M29="",N29="",U29=""),"Falta concluir apreciação técnica",IF(K29="Não elegível","Proposta desfavorável fundamentada",IF(OR(COUNTIF(C29:J29,"Cumpre")&lt;&gt;8,NOT(ISNUMBER(Q29)),NOT(ISNUMBER(R29)),INDEX(Financiamento!$Q$7:$Q$106,MATCH(A29,Financiamento!$A$7:$A$106,0))&lt;&gt;"Calculável"),"Por esclarecer ou validar",IF(OR(R29&lt;0,R29&gt;Instrucoes!$B$7),"Rever taxa proposta","Proposta técnica concluída")))))</f>
        <v/>
      </c>
    </row>
    <row r="30" spans="1:22" ht="34.950000000000003" customHeight="1">
      <c r="A30" s="8" t="s">
        <v>740</v>
      </c>
      <c r="B30" s="35" t="str">
        <f>IF(NOT(COUNTIFS(Intervencoes!$A$7:$A$106,A30,Intervencoes!$B$7:$B$106,"&lt;&gt;")=1),"",INDEX(Intervencoes!$B$7:$B$106,MATCH(A30,Intervencoes!$A$7:$A$106,0)))</f>
        <v/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3"/>
      <c r="O30" s="37" t="str">
        <f>IF(B30="","",IF(OR(COUNTIF(Validacao!$B$7:$B$306,A30)=0,COUNTIFS(Validacao!$B$7:$B$306,A30,Validacao!$O$7:$O$306,"&lt;&gt;OK")&gt;0),"Por apurar",SUMIF(Validacao!$B$7:$B$306,A30,Validacao!$J$7:$J$306)))</f>
        <v/>
      </c>
      <c r="P30" s="37" t="str">
        <f>IF(B30="","",IF(OR(COUNTIF(Validacao!$B$7:$B$306,A30)=0,COUNTIFS(Validacao!$B$7:$B$306,A30,Validacao!$O$7:$O$306,"&lt;&gt;OK")&gt;0),"Por apurar",SUMIF(Validacao!$B$7:$B$306,A30,Validacao!$K$7:$K$306)))</f>
        <v/>
      </c>
      <c r="Q30" s="37" t="str">
        <f>IF(B30="","",IF(OR(COUNTIF(Validacao!$B$7:$B$306,A30)=0,COUNTIFS(Validacao!$B$7:$B$306,A30,Validacao!$O$7:$O$306,"&lt;&gt;OK")&gt;0),"Por apurar",SUMIF(Validacao!$B$7:$B$306,A30,Validacao!$L$7:$L$306)))</f>
        <v/>
      </c>
      <c r="R30" s="24"/>
      <c r="S30" s="16" t="str">
        <f t="shared" si="1"/>
        <v/>
      </c>
      <c r="T30" s="21"/>
      <c r="U30" s="21"/>
      <c r="V30" s="35" t="str">
        <f>IF(B30="","",IF(OR(K30="",K30="Por esclarecer",L30="",M30="",N30="",U30=""),"Falta concluir apreciação técnica",IF(K30="Não elegível","Proposta desfavorável fundamentada",IF(OR(COUNTIF(C30:J30,"Cumpre")&lt;&gt;8,NOT(ISNUMBER(Q30)),NOT(ISNUMBER(R30)),INDEX(Financiamento!$Q$7:$Q$106,MATCH(A30,Financiamento!$A$7:$A$106,0))&lt;&gt;"Calculável"),"Por esclarecer ou validar",IF(OR(R30&lt;0,R30&gt;Instrucoes!$B$7),"Rever taxa proposta","Proposta técnica concluída")))))</f>
        <v/>
      </c>
    </row>
    <row r="31" spans="1:22" ht="34.950000000000003" customHeight="1">
      <c r="A31" s="8" t="s">
        <v>741</v>
      </c>
      <c r="B31" s="35" t="str">
        <f>IF(NOT(COUNTIFS(Intervencoes!$A$7:$A$106,A31,Intervencoes!$B$7:$B$106,"&lt;&gt;")=1),"",INDEX(Intervencoes!$B$7:$B$106,MATCH(A31,Intervencoes!$A$7:$A$106,0)))</f>
        <v/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3"/>
      <c r="O31" s="37" t="str">
        <f>IF(B31="","",IF(OR(COUNTIF(Validacao!$B$7:$B$306,A31)=0,COUNTIFS(Validacao!$B$7:$B$306,A31,Validacao!$O$7:$O$306,"&lt;&gt;OK")&gt;0),"Por apurar",SUMIF(Validacao!$B$7:$B$306,A31,Validacao!$J$7:$J$306)))</f>
        <v/>
      </c>
      <c r="P31" s="37" t="str">
        <f>IF(B31="","",IF(OR(COUNTIF(Validacao!$B$7:$B$306,A31)=0,COUNTIFS(Validacao!$B$7:$B$306,A31,Validacao!$O$7:$O$306,"&lt;&gt;OK")&gt;0),"Por apurar",SUMIF(Validacao!$B$7:$B$306,A31,Validacao!$K$7:$K$306)))</f>
        <v/>
      </c>
      <c r="Q31" s="37" t="str">
        <f>IF(B31="","",IF(OR(COUNTIF(Validacao!$B$7:$B$306,A31)=0,COUNTIFS(Validacao!$B$7:$B$306,A31,Validacao!$O$7:$O$306,"&lt;&gt;OK")&gt;0),"Por apurar",SUMIF(Validacao!$B$7:$B$306,A31,Validacao!$L$7:$L$306)))</f>
        <v/>
      </c>
      <c r="R31" s="24"/>
      <c r="S31" s="16" t="str">
        <f t="shared" si="1"/>
        <v/>
      </c>
      <c r="T31" s="21"/>
      <c r="U31" s="21"/>
      <c r="V31" s="35" t="str">
        <f>IF(B31="","",IF(OR(K31="",K31="Por esclarecer",L31="",M31="",N31="",U31=""),"Falta concluir apreciação técnica",IF(K31="Não elegível","Proposta desfavorável fundamentada",IF(OR(COUNTIF(C31:J31,"Cumpre")&lt;&gt;8,NOT(ISNUMBER(Q31)),NOT(ISNUMBER(R31)),INDEX(Financiamento!$Q$7:$Q$106,MATCH(A31,Financiamento!$A$7:$A$106,0))&lt;&gt;"Calculável"),"Por esclarecer ou validar",IF(OR(R31&lt;0,R31&gt;Instrucoes!$B$7),"Rever taxa proposta","Proposta técnica concluída")))))</f>
        <v/>
      </c>
    </row>
    <row r="32" spans="1:22" ht="34.950000000000003" customHeight="1">
      <c r="A32" s="8" t="s">
        <v>742</v>
      </c>
      <c r="B32" s="35" t="str">
        <f>IF(NOT(COUNTIFS(Intervencoes!$A$7:$A$106,A32,Intervencoes!$B$7:$B$106,"&lt;&gt;")=1),"",INDEX(Intervencoes!$B$7:$B$106,MATCH(A32,Intervencoes!$A$7:$A$106,0)))</f>
        <v/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3"/>
      <c r="O32" s="37" t="str">
        <f>IF(B32="","",IF(OR(COUNTIF(Validacao!$B$7:$B$306,A32)=0,COUNTIFS(Validacao!$B$7:$B$306,A32,Validacao!$O$7:$O$306,"&lt;&gt;OK")&gt;0),"Por apurar",SUMIF(Validacao!$B$7:$B$306,A32,Validacao!$J$7:$J$306)))</f>
        <v/>
      </c>
      <c r="P32" s="37" t="str">
        <f>IF(B32="","",IF(OR(COUNTIF(Validacao!$B$7:$B$306,A32)=0,COUNTIFS(Validacao!$B$7:$B$306,A32,Validacao!$O$7:$O$306,"&lt;&gt;OK")&gt;0),"Por apurar",SUMIF(Validacao!$B$7:$B$306,A32,Validacao!$K$7:$K$306)))</f>
        <v/>
      </c>
      <c r="Q32" s="37" t="str">
        <f>IF(B32="","",IF(OR(COUNTIF(Validacao!$B$7:$B$306,A32)=0,COUNTIFS(Validacao!$B$7:$B$306,A32,Validacao!$O$7:$O$306,"&lt;&gt;OK")&gt;0),"Por apurar",SUMIF(Validacao!$B$7:$B$306,A32,Validacao!$L$7:$L$306)))</f>
        <v/>
      </c>
      <c r="R32" s="24"/>
      <c r="S32" s="16" t="str">
        <f t="shared" si="1"/>
        <v/>
      </c>
      <c r="T32" s="21"/>
      <c r="U32" s="21"/>
      <c r="V32" s="35" t="str">
        <f>IF(B32="","",IF(OR(K32="",K32="Por esclarecer",L32="",M32="",N32="",U32=""),"Falta concluir apreciação técnica",IF(K32="Não elegível","Proposta desfavorável fundamentada",IF(OR(COUNTIF(C32:J32,"Cumpre")&lt;&gt;8,NOT(ISNUMBER(Q32)),NOT(ISNUMBER(R32)),INDEX(Financiamento!$Q$7:$Q$106,MATCH(A32,Financiamento!$A$7:$A$106,0))&lt;&gt;"Calculável"),"Por esclarecer ou validar",IF(OR(R32&lt;0,R32&gt;Instrucoes!$B$7),"Rever taxa proposta","Proposta técnica concluída")))))</f>
        <v/>
      </c>
    </row>
    <row r="33" spans="1:22" ht="34.950000000000003" customHeight="1">
      <c r="A33" s="8" t="s">
        <v>758</v>
      </c>
      <c r="B33" s="35" t="str">
        <f>IF(NOT(COUNTIFS(Intervencoes!$A$7:$A$106,A33,Intervencoes!$B$7:$B$106,"&lt;&gt;")=1),"",INDEX(Intervencoes!$B$7:$B$106,MATCH(A33,Intervencoes!$A$7:$A$106,0)))</f>
        <v/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3"/>
      <c r="O33" s="37" t="str">
        <f>IF(B33="","",IF(OR(COUNTIF(Validacao!$B$7:$B$306,A33)=0,COUNTIFS(Validacao!$B$7:$B$306,A33,Validacao!$O$7:$O$306,"&lt;&gt;OK")&gt;0),"Por apurar",SUMIF(Validacao!$B$7:$B$306,A33,Validacao!$J$7:$J$306)))</f>
        <v/>
      </c>
      <c r="P33" s="37" t="str">
        <f>IF(B33="","",IF(OR(COUNTIF(Validacao!$B$7:$B$306,A33)=0,COUNTIFS(Validacao!$B$7:$B$306,A33,Validacao!$O$7:$O$306,"&lt;&gt;OK")&gt;0),"Por apurar",SUMIF(Validacao!$B$7:$B$306,A33,Validacao!$K$7:$K$306)))</f>
        <v/>
      </c>
      <c r="Q33" s="37" t="str">
        <f>IF(B33="","",IF(OR(COUNTIF(Validacao!$B$7:$B$306,A33)=0,COUNTIFS(Validacao!$B$7:$B$306,A33,Validacao!$O$7:$O$306,"&lt;&gt;OK")&gt;0),"Por apurar",SUMIF(Validacao!$B$7:$B$306,A33,Validacao!$L$7:$L$306)))</f>
        <v/>
      </c>
      <c r="R33" s="24"/>
      <c r="S33" s="16" t="str">
        <f t="shared" si="1"/>
        <v/>
      </c>
      <c r="T33" s="21"/>
      <c r="U33" s="21"/>
      <c r="V33" s="35" t="str">
        <f>IF(B33="","",IF(OR(K33="",K33="Por esclarecer",L33="",M33="",N33="",U33=""),"Falta concluir apreciação técnica",IF(K33="Não elegível","Proposta desfavorável fundamentada",IF(OR(COUNTIF(C33:J33,"Cumpre")&lt;&gt;8,NOT(ISNUMBER(Q33)),NOT(ISNUMBER(R33)),INDEX(Financiamento!$Q$7:$Q$106,MATCH(A33,Financiamento!$A$7:$A$106,0))&lt;&gt;"Calculável"),"Por esclarecer ou validar",IF(OR(R33&lt;0,R33&gt;Instrucoes!$B$7),"Rever taxa proposta","Proposta técnica concluída")))))</f>
        <v/>
      </c>
    </row>
    <row r="34" spans="1:22" ht="34.950000000000003" customHeight="1">
      <c r="A34" s="8" t="s">
        <v>759</v>
      </c>
      <c r="B34" s="35" t="str">
        <f>IF(NOT(COUNTIFS(Intervencoes!$A$7:$A$106,A34,Intervencoes!$B$7:$B$106,"&lt;&gt;")=1),"",INDEX(Intervencoes!$B$7:$B$106,MATCH(A34,Intervencoes!$A$7:$A$106,0)))</f>
        <v/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3"/>
      <c r="O34" s="37" t="str">
        <f>IF(B34="","",IF(OR(COUNTIF(Validacao!$B$7:$B$306,A34)=0,COUNTIFS(Validacao!$B$7:$B$306,A34,Validacao!$O$7:$O$306,"&lt;&gt;OK")&gt;0),"Por apurar",SUMIF(Validacao!$B$7:$B$306,A34,Validacao!$J$7:$J$306)))</f>
        <v/>
      </c>
      <c r="P34" s="37" t="str">
        <f>IF(B34="","",IF(OR(COUNTIF(Validacao!$B$7:$B$306,A34)=0,COUNTIFS(Validacao!$B$7:$B$306,A34,Validacao!$O$7:$O$306,"&lt;&gt;OK")&gt;0),"Por apurar",SUMIF(Validacao!$B$7:$B$306,A34,Validacao!$K$7:$K$306)))</f>
        <v/>
      </c>
      <c r="Q34" s="37" t="str">
        <f>IF(B34="","",IF(OR(COUNTIF(Validacao!$B$7:$B$306,A34)=0,COUNTIFS(Validacao!$B$7:$B$306,A34,Validacao!$O$7:$O$306,"&lt;&gt;OK")&gt;0),"Por apurar",SUMIF(Validacao!$B$7:$B$306,A34,Validacao!$L$7:$L$306)))</f>
        <v/>
      </c>
      <c r="R34" s="24"/>
      <c r="S34" s="16" t="str">
        <f t="shared" si="1"/>
        <v/>
      </c>
      <c r="T34" s="21"/>
      <c r="U34" s="21"/>
      <c r="V34" s="35" t="str">
        <f>IF(B34="","",IF(OR(K34="",K34="Por esclarecer",L34="",M34="",N34="",U34=""),"Falta concluir apreciação técnica",IF(K34="Não elegível","Proposta desfavorável fundamentada",IF(OR(COUNTIF(C34:J34,"Cumpre")&lt;&gt;8,NOT(ISNUMBER(Q34)),NOT(ISNUMBER(R34)),INDEX(Financiamento!$Q$7:$Q$106,MATCH(A34,Financiamento!$A$7:$A$106,0))&lt;&gt;"Calculável"),"Por esclarecer ou validar",IF(OR(R34&lt;0,R34&gt;Instrucoes!$B$7),"Rever taxa proposta","Proposta técnica concluída")))))</f>
        <v/>
      </c>
    </row>
    <row r="35" spans="1:22" ht="34.950000000000003" customHeight="1">
      <c r="A35" s="8" t="s">
        <v>760</v>
      </c>
      <c r="B35" s="35" t="str">
        <f>IF(NOT(COUNTIFS(Intervencoes!$A$7:$A$106,A35,Intervencoes!$B$7:$B$106,"&lt;&gt;")=1),"",INDEX(Intervencoes!$B$7:$B$106,MATCH(A35,Intervencoes!$A$7:$A$106,0)))</f>
        <v/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3"/>
      <c r="O35" s="37" t="str">
        <f>IF(B35="","",IF(OR(COUNTIF(Validacao!$B$7:$B$306,A35)=0,COUNTIFS(Validacao!$B$7:$B$306,A35,Validacao!$O$7:$O$306,"&lt;&gt;OK")&gt;0),"Por apurar",SUMIF(Validacao!$B$7:$B$306,A35,Validacao!$J$7:$J$306)))</f>
        <v/>
      </c>
      <c r="P35" s="37" t="str">
        <f>IF(B35="","",IF(OR(COUNTIF(Validacao!$B$7:$B$306,A35)=0,COUNTIFS(Validacao!$B$7:$B$306,A35,Validacao!$O$7:$O$306,"&lt;&gt;OK")&gt;0),"Por apurar",SUMIF(Validacao!$B$7:$B$306,A35,Validacao!$K$7:$K$306)))</f>
        <v/>
      </c>
      <c r="Q35" s="37" t="str">
        <f>IF(B35="","",IF(OR(COUNTIF(Validacao!$B$7:$B$306,A35)=0,COUNTIFS(Validacao!$B$7:$B$306,A35,Validacao!$O$7:$O$306,"&lt;&gt;OK")&gt;0),"Por apurar",SUMIF(Validacao!$B$7:$B$306,A35,Validacao!$L$7:$L$306)))</f>
        <v/>
      </c>
      <c r="R35" s="24"/>
      <c r="S35" s="16" t="str">
        <f t="shared" si="1"/>
        <v/>
      </c>
      <c r="T35" s="21"/>
      <c r="U35" s="21"/>
      <c r="V35" s="35" t="str">
        <f>IF(B35="","",IF(OR(K35="",K35="Por esclarecer",L35="",M35="",N35="",U35=""),"Falta concluir apreciação técnica",IF(K35="Não elegível","Proposta desfavorável fundamentada",IF(OR(COUNTIF(C35:J35,"Cumpre")&lt;&gt;8,NOT(ISNUMBER(Q35)),NOT(ISNUMBER(R35)),INDEX(Financiamento!$Q$7:$Q$106,MATCH(A35,Financiamento!$A$7:$A$106,0))&lt;&gt;"Calculável"),"Por esclarecer ou validar",IF(OR(R35&lt;0,R35&gt;Instrucoes!$B$7),"Rever taxa proposta","Proposta técnica concluída")))))</f>
        <v/>
      </c>
    </row>
    <row r="36" spans="1:22" ht="34.950000000000003" customHeight="1">
      <c r="A36" s="8" t="s">
        <v>761</v>
      </c>
      <c r="B36" s="35" t="str">
        <f>IF(NOT(COUNTIFS(Intervencoes!$A$7:$A$106,A36,Intervencoes!$B$7:$B$106,"&lt;&gt;")=1),"",INDEX(Intervencoes!$B$7:$B$106,MATCH(A36,Intervencoes!$A$7:$A$106,0)))</f>
        <v/>
      </c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3"/>
      <c r="O36" s="37" t="str">
        <f>IF(B36="","",IF(OR(COUNTIF(Validacao!$B$7:$B$306,A36)=0,COUNTIFS(Validacao!$B$7:$B$306,A36,Validacao!$O$7:$O$306,"&lt;&gt;OK")&gt;0),"Por apurar",SUMIF(Validacao!$B$7:$B$306,A36,Validacao!$J$7:$J$306)))</f>
        <v/>
      </c>
      <c r="P36" s="37" t="str">
        <f>IF(B36="","",IF(OR(COUNTIF(Validacao!$B$7:$B$306,A36)=0,COUNTIFS(Validacao!$B$7:$B$306,A36,Validacao!$O$7:$O$306,"&lt;&gt;OK")&gt;0),"Por apurar",SUMIF(Validacao!$B$7:$B$306,A36,Validacao!$K$7:$K$306)))</f>
        <v/>
      </c>
      <c r="Q36" s="37" t="str">
        <f>IF(B36="","",IF(OR(COUNTIF(Validacao!$B$7:$B$306,A36)=0,COUNTIFS(Validacao!$B$7:$B$306,A36,Validacao!$O$7:$O$306,"&lt;&gt;OK")&gt;0),"Por apurar",SUMIF(Validacao!$B$7:$B$306,A36,Validacao!$L$7:$L$306)))</f>
        <v/>
      </c>
      <c r="R36" s="24"/>
      <c r="S36" s="16" t="str">
        <f t="shared" si="1"/>
        <v/>
      </c>
      <c r="T36" s="21"/>
      <c r="U36" s="21"/>
      <c r="V36" s="35" t="str">
        <f>IF(B36="","",IF(OR(K36="",K36="Por esclarecer",L36="",M36="",N36="",U36=""),"Falta concluir apreciação técnica",IF(K36="Não elegível","Proposta desfavorável fundamentada",IF(OR(COUNTIF(C36:J36,"Cumpre")&lt;&gt;8,NOT(ISNUMBER(Q36)),NOT(ISNUMBER(R36)),INDEX(Financiamento!$Q$7:$Q$106,MATCH(A36,Financiamento!$A$7:$A$106,0))&lt;&gt;"Calculável"),"Por esclarecer ou validar",IF(OR(R36&lt;0,R36&gt;Instrucoes!$B$7),"Rever taxa proposta","Proposta técnica concluída")))))</f>
        <v/>
      </c>
    </row>
    <row r="37" spans="1:22" ht="34.950000000000003" customHeight="1">
      <c r="A37" s="8" t="s">
        <v>762</v>
      </c>
      <c r="B37" s="35" t="str">
        <f>IF(NOT(COUNTIFS(Intervencoes!$A$7:$A$106,A37,Intervencoes!$B$7:$B$106,"&lt;&gt;")=1),"",INDEX(Intervencoes!$B$7:$B$106,MATCH(A37,Intervencoes!$A$7:$A$106,0)))</f>
        <v/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3"/>
      <c r="O37" s="37" t="str">
        <f>IF(B37="","",IF(OR(COUNTIF(Validacao!$B$7:$B$306,A37)=0,COUNTIFS(Validacao!$B$7:$B$306,A37,Validacao!$O$7:$O$306,"&lt;&gt;OK")&gt;0),"Por apurar",SUMIF(Validacao!$B$7:$B$306,A37,Validacao!$J$7:$J$306)))</f>
        <v/>
      </c>
      <c r="P37" s="37" t="str">
        <f>IF(B37="","",IF(OR(COUNTIF(Validacao!$B$7:$B$306,A37)=0,COUNTIFS(Validacao!$B$7:$B$306,A37,Validacao!$O$7:$O$306,"&lt;&gt;OK")&gt;0),"Por apurar",SUMIF(Validacao!$B$7:$B$306,A37,Validacao!$K$7:$K$306)))</f>
        <v/>
      </c>
      <c r="Q37" s="37" t="str">
        <f>IF(B37="","",IF(OR(COUNTIF(Validacao!$B$7:$B$306,A37)=0,COUNTIFS(Validacao!$B$7:$B$306,A37,Validacao!$O$7:$O$306,"&lt;&gt;OK")&gt;0),"Por apurar",SUMIF(Validacao!$B$7:$B$306,A37,Validacao!$L$7:$L$306)))</f>
        <v/>
      </c>
      <c r="R37" s="24"/>
      <c r="S37" s="16" t="str">
        <f t="shared" si="1"/>
        <v/>
      </c>
      <c r="T37" s="21"/>
      <c r="U37" s="21"/>
      <c r="V37" s="35" t="str">
        <f>IF(B37="","",IF(OR(K37="",K37="Por esclarecer",L37="",M37="",N37="",U37=""),"Falta concluir apreciação técnica",IF(K37="Não elegível","Proposta desfavorável fundamentada",IF(OR(COUNTIF(C37:J37,"Cumpre")&lt;&gt;8,NOT(ISNUMBER(Q37)),NOT(ISNUMBER(R37)),INDEX(Financiamento!$Q$7:$Q$106,MATCH(A37,Financiamento!$A$7:$A$106,0))&lt;&gt;"Calculável"),"Por esclarecer ou validar",IF(OR(R37&lt;0,R37&gt;Instrucoes!$B$7),"Rever taxa proposta","Proposta técnica concluída")))))</f>
        <v/>
      </c>
    </row>
    <row r="38" spans="1:22" ht="34.950000000000003" customHeight="1">
      <c r="A38" s="8" t="s">
        <v>763</v>
      </c>
      <c r="B38" s="35" t="str">
        <f>IF(NOT(COUNTIFS(Intervencoes!$A$7:$A$106,A38,Intervencoes!$B$7:$B$106,"&lt;&gt;")=1),"",INDEX(Intervencoes!$B$7:$B$106,MATCH(A38,Intervencoes!$A$7:$A$106,0)))</f>
        <v/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3"/>
      <c r="O38" s="37" t="str">
        <f>IF(B38="","",IF(OR(COUNTIF(Validacao!$B$7:$B$306,A38)=0,COUNTIFS(Validacao!$B$7:$B$306,A38,Validacao!$O$7:$O$306,"&lt;&gt;OK")&gt;0),"Por apurar",SUMIF(Validacao!$B$7:$B$306,A38,Validacao!$J$7:$J$306)))</f>
        <v/>
      </c>
      <c r="P38" s="37" t="str">
        <f>IF(B38="","",IF(OR(COUNTIF(Validacao!$B$7:$B$306,A38)=0,COUNTIFS(Validacao!$B$7:$B$306,A38,Validacao!$O$7:$O$306,"&lt;&gt;OK")&gt;0),"Por apurar",SUMIF(Validacao!$B$7:$B$306,A38,Validacao!$K$7:$K$306)))</f>
        <v/>
      </c>
      <c r="Q38" s="37" t="str">
        <f>IF(B38="","",IF(OR(COUNTIF(Validacao!$B$7:$B$306,A38)=0,COUNTIFS(Validacao!$B$7:$B$306,A38,Validacao!$O$7:$O$306,"&lt;&gt;OK")&gt;0),"Por apurar",SUMIF(Validacao!$B$7:$B$306,A38,Validacao!$L$7:$L$306)))</f>
        <v/>
      </c>
      <c r="R38" s="24"/>
      <c r="S38" s="16" t="str">
        <f t="shared" si="1"/>
        <v/>
      </c>
      <c r="T38" s="21"/>
      <c r="U38" s="21"/>
      <c r="V38" s="35" t="str">
        <f>IF(B38="","",IF(OR(K38="",K38="Por esclarecer",L38="",M38="",N38="",U38=""),"Falta concluir apreciação técnica",IF(K38="Não elegível","Proposta desfavorável fundamentada",IF(OR(COUNTIF(C38:J38,"Cumpre")&lt;&gt;8,NOT(ISNUMBER(Q38)),NOT(ISNUMBER(R38)),INDEX(Financiamento!$Q$7:$Q$106,MATCH(A38,Financiamento!$A$7:$A$106,0))&lt;&gt;"Calculável"),"Por esclarecer ou validar",IF(OR(R38&lt;0,R38&gt;Instrucoes!$B$7),"Rever taxa proposta","Proposta técnica concluída")))))</f>
        <v/>
      </c>
    </row>
    <row r="39" spans="1:22" ht="34.950000000000003" customHeight="1">
      <c r="A39" s="8" t="s">
        <v>764</v>
      </c>
      <c r="B39" s="35" t="str">
        <f>IF(NOT(COUNTIFS(Intervencoes!$A$7:$A$106,A39,Intervencoes!$B$7:$B$106,"&lt;&gt;")=1),"",INDEX(Intervencoes!$B$7:$B$106,MATCH(A39,Intervencoes!$A$7:$A$106,0)))</f>
        <v/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3"/>
      <c r="O39" s="37" t="str">
        <f>IF(B39="","",IF(OR(COUNTIF(Validacao!$B$7:$B$306,A39)=0,COUNTIFS(Validacao!$B$7:$B$306,A39,Validacao!$O$7:$O$306,"&lt;&gt;OK")&gt;0),"Por apurar",SUMIF(Validacao!$B$7:$B$306,A39,Validacao!$J$7:$J$306)))</f>
        <v/>
      </c>
      <c r="P39" s="37" t="str">
        <f>IF(B39="","",IF(OR(COUNTIF(Validacao!$B$7:$B$306,A39)=0,COUNTIFS(Validacao!$B$7:$B$306,A39,Validacao!$O$7:$O$306,"&lt;&gt;OK")&gt;0),"Por apurar",SUMIF(Validacao!$B$7:$B$306,A39,Validacao!$K$7:$K$306)))</f>
        <v/>
      </c>
      <c r="Q39" s="37" t="str">
        <f>IF(B39="","",IF(OR(COUNTIF(Validacao!$B$7:$B$306,A39)=0,COUNTIFS(Validacao!$B$7:$B$306,A39,Validacao!$O$7:$O$306,"&lt;&gt;OK")&gt;0),"Por apurar",SUMIF(Validacao!$B$7:$B$306,A39,Validacao!$L$7:$L$306)))</f>
        <v/>
      </c>
      <c r="R39" s="24"/>
      <c r="S39" s="16" t="str">
        <f t="shared" si="1"/>
        <v/>
      </c>
      <c r="T39" s="21"/>
      <c r="U39" s="21"/>
      <c r="V39" s="35" t="str">
        <f>IF(B39="","",IF(OR(K39="",K39="Por esclarecer",L39="",M39="",N39="",U39=""),"Falta concluir apreciação técnica",IF(K39="Não elegível","Proposta desfavorável fundamentada",IF(OR(COUNTIF(C39:J39,"Cumpre")&lt;&gt;8,NOT(ISNUMBER(Q39)),NOT(ISNUMBER(R39)),INDEX(Financiamento!$Q$7:$Q$106,MATCH(A39,Financiamento!$A$7:$A$106,0))&lt;&gt;"Calculável"),"Por esclarecer ou validar",IF(OR(R39&lt;0,R39&gt;Instrucoes!$B$7),"Rever taxa proposta","Proposta técnica concluída")))))</f>
        <v/>
      </c>
    </row>
    <row r="40" spans="1:22" ht="34.950000000000003" customHeight="1">
      <c r="A40" s="8" t="s">
        <v>765</v>
      </c>
      <c r="B40" s="35" t="str">
        <f>IF(NOT(COUNTIFS(Intervencoes!$A$7:$A$106,A40,Intervencoes!$B$7:$B$106,"&lt;&gt;")=1),"",INDEX(Intervencoes!$B$7:$B$106,MATCH(A40,Intervencoes!$A$7:$A$106,0)))</f>
        <v/>
      </c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3"/>
      <c r="O40" s="37" t="str">
        <f>IF(B40="","",IF(OR(COUNTIF(Validacao!$B$7:$B$306,A40)=0,COUNTIFS(Validacao!$B$7:$B$306,A40,Validacao!$O$7:$O$306,"&lt;&gt;OK")&gt;0),"Por apurar",SUMIF(Validacao!$B$7:$B$306,A40,Validacao!$J$7:$J$306)))</f>
        <v/>
      </c>
      <c r="P40" s="37" t="str">
        <f>IF(B40="","",IF(OR(COUNTIF(Validacao!$B$7:$B$306,A40)=0,COUNTIFS(Validacao!$B$7:$B$306,A40,Validacao!$O$7:$O$306,"&lt;&gt;OK")&gt;0),"Por apurar",SUMIF(Validacao!$B$7:$B$306,A40,Validacao!$K$7:$K$306)))</f>
        <v/>
      </c>
      <c r="Q40" s="37" t="str">
        <f>IF(B40="","",IF(OR(COUNTIF(Validacao!$B$7:$B$306,A40)=0,COUNTIFS(Validacao!$B$7:$B$306,A40,Validacao!$O$7:$O$306,"&lt;&gt;OK")&gt;0),"Por apurar",SUMIF(Validacao!$B$7:$B$306,A40,Validacao!$L$7:$L$306)))</f>
        <v/>
      </c>
      <c r="R40" s="24"/>
      <c r="S40" s="16" t="str">
        <f t="shared" si="1"/>
        <v/>
      </c>
      <c r="T40" s="21"/>
      <c r="U40" s="21"/>
      <c r="V40" s="35" t="str">
        <f>IF(B40="","",IF(OR(K40="",K40="Por esclarecer",L40="",M40="",N40="",U40=""),"Falta concluir apreciação técnica",IF(K40="Não elegível","Proposta desfavorável fundamentada",IF(OR(COUNTIF(C40:J40,"Cumpre")&lt;&gt;8,NOT(ISNUMBER(Q40)),NOT(ISNUMBER(R40)),INDEX(Financiamento!$Q$7:$Q$106,MATCH(A40,Financiamento!$A$7:$A$106,0))&lt;&gt;"Calculável"),"Por esclarecer ou validar",IF(OR(R40&lt;0,R40&gt;Instrucoes!$B$7),"Rever taxa proposta","Proposta técnica concluída")))))</f>
        <v/>
      </c>
    </row>
    <row r="41" spans="1:22" ht="34.950000000000003" customHeight="1">
      <c r="A41" s="8" t="s">
        <v>766</v>
      </c>
      <c r="B41" s="35" t="str">
        <f>IF(NOT(COUNTIFS(Intervencoes!$A$7:$A$106,A41,Intervencoes!$B$7:$B$106,"&lt;&gt;")=1),"",INDEX(Intervencoes!$B$7:$B$106,MATCH(A41,Intervencoes!$A$7:$A$106,0)))</f>
        <v/>
      </c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3"/>
      <c r="O41" s="37" t="str">
        <f>IF(B41="","",IF(OR(COUNTIF(Validacao!$B$7:$B$306,A41)=0,COUNTIFS(Validacao!$B$7:$B$306,A41,Validacao!$O$7:$O$306,"&lt;&gt;OK")&gt;0),"Por apurar",SUMIF(Validacao!$B$7:$B$306,A41,Validacao!$J$7:$J$306)))</f>
        <v/>
      </c>
      <c r="P41" s="37" t="str">
        <f>IF(B41="","",IF(OR(COUNTIF(Validacao!$B$7:$B$306,A41)=0,COUNTIFS(Validacao!$B$7:$B$306,A41,Validacao!$O$7:$O$306,"&lt;&gt;OK")&gt;0),"Por apurar",SUMIF(Validacao!$B$7:$B$306,A41,Validacao!$K$7:$K$306)))</f>
        <v/>
      </c>
      <c r="Q41" s="37" t="str">
        <f>IF(B41="","",IF(OR(COUNTIF(Validacao!$B$7:$B$306,A41)=0,COUNTIFS(Validacao!$B$7:$B$306,A41,Validacao!$O$7:$O$306,"&lt;&gt;OK")&gt;0),"Por apurar",SUMIF(Validacao!$B$7:$B$306,A41,Validacao!$L$7:$L$306)))</f>
        <v/>
      </c>
      <c r="R41" s="24"/>
      <c r="S41" s="16" t="str">
        <f t="shared" si="1"/>
        <v/>
      </c>
      <c r="T41" s="21"/>
      <c r="U41" s="21"/>
      <c r="V41" s="35" t="str">
        <f>IF(B41="","",IF(OR(K41="",K41="Por esclarecer",L41="",M41="",N41="",U41=""),"Falta concluir apreciação técnica",IF(K41="Não elegível","Proposta desfavorável fundamentada",IF(OR(COUNTIF(C41:J41,"Cumpre")&lt;&gt;8,NOT(ISNUMBER(Q41)),NOT(ISNUMBER(R41)),INDEX(Financiamento!$Q$7:$Q$106,MATCH(A41,Financiamento!$A$7:$A$106,0))&lt;&gt;"Calculável"),"Por esclarecer ou validar",IF(OR(R41&lt;0,R41&gt;Instrucoes!$B$7),"Rever taxa proposta","Proposta técnica concluída")))))</f>
        <v/>
      </c>
    </row>
    <row r="42" spans="1:22" ht="34.950000000000003" customHeight="1">
      <c r="A42" s="8" t="s">
        <v>767</v>
      </c>
      <c r="B42" s="35" t="str">
        <f>IF(NOT(COUNTIFS(Intervencoes!$A$7:$A$106,A42,Intervencoes!$B$7:$B$106,"&lt;&gt;")=1),"",INDEX(Intervencoes!$B$7:$B$106,MATCH(A42,Intervencoes!$A$7:$A$106,0)))</f>
        <v/>
      </c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3"/>
      <c r="O42" s="37" t="str">
        <f>IF(B42="","",IF(OR(COUNTIF(Validacao!$B$7:$B$306,A42)=0,COUNTIFS(Validacao!$B$7:$B$306,A42,Validacao!$O$7:$O$306,"&lt;&gt;OK")&gt;0),"Por apurar",SUMIF(Validacao!$B$7:$B$306,A42,Validacao!$J$7:$J$306)))</f>
        <v/>
      </c>
      <c r="P42" s="37" t="str">
        <f>IF(B42="","",IF(OR(COUNTIF(Validacao!$B$7:$B$306,A42)=0,COUNTIFS(Validacao!$B$7:$B$306,A42,Validacao!$O$7:$O$306,"&lt;&gt;OK")&gt;0),"Por apurar",SUMIF(Validacao!$B$7:$B$306,A42,Validacao!$K$7:$K$306)))</f>
        <v/>
      </c>
      <c r="Q42" s="37" t="str">
        <f>IF(B42="","",IF(OR(COUNTIF(Validacao!$B$7:$B$306,A42)=0,COUNTIFS(Validacao!$B$7:$B$306,A42,Validacao!$O$7:$O$306,"&lt;&gt;OK")&gt;0),"Por apurar",SUMIF(Validacao!$B$7:$B$306,A42,Validacao!$L$7:$L$306)))</f>
        <v/>
      </c>
      <c r="R42" s="24"/>
      <c r="S42" s="16" t="str">
        <f t="shared" si="1"/>
        <v/>
      </c>
      <c r="T42" s="21"/>
      <c r="U42" s="21"/>
      <c r="V42" s="35" t="str">
        <f>IF(B42="","",IF(OR(K42="",K42="Por esclarecer",L42="",M42="",N42="",U42=""),"Falta concluir apreciação técnica",IF(K42="Não elegível","Proposta desfavorável fundamentada",IF(OR(COUNTIF(C42:J42,"Cumpre")&lt;&gt;8,NOT(ISNUMBER(Q42)),NOT(ISNUMBER(R42)),INDEX(Financiamento!$Q$7:$Q$106,MATCH(A42,Financiamento!$A$7:$A$106,0))&lt;&gt;"Calculável"),"Por esclarecer ou validar",IF(OR(R42&lt;0,R42&gt;Instrucoes!$B$7),"Rever taxa proposta","Proposta técnica concluída")))))</f>
        <v/>
      </c>
    </row>
    <row r="43" spans="1:22" ht="34.950000000000003" customHeight="1">
      <c r="A43" s="8" t="s">
        <v>768</v>
      </c>
      <c r="B43" s="35" t="str">
        <f>IF(NOT(COUNTIFS(Intervencoes!$A$7:$A$106,A43,Intervencoes!$B$7:$B$106,"&lt;&gt;")=1),"",INDEX(Intervencoes!$B$7:$B$106,MATCH(A43,Intervencoes!$A$7:$A$106,0)))</f>
        <v/>
      </c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3"/>
      <c r="O43" s="37" t="str">
        <f>IF(B43="","",IF(OR(COUNTIF(Validacao!$B$7:$B$306,A43)=0,COUNTIFS(Validacao!$B$7:$B$306,A43,Validacao!$O$7:$O$306,"&lt;&gt;OK")&gt;0),"Por apurar",SUMIF(Validacao!$B$7:$B$306,A43,Validacao!$J$7:$J$306)))</f>
        <v/>
      </c>
      <c r="P43" s="37" t="str">
        <f>IF(B43="","",IF(OR(COUNTIF(Validacao!$B$7:$B$306,A43)=0,COUNTIFS(Validacao!$B$7:$B$306,A43,Validacao!$O$7:$O$306,"&lt;&gt;OK")&gt;0),"Por apurar",SUMIF(Validacao!$B$7:$B$306,A43,Validacao!$K$7:$K$306)))</f>
        <v/>
      </c>
      <c r="Q43" s="37" t="str">
        <f>IF(B43="","",IF(OR(COUNTIF(Validacao!$B$7:$B$306,A43)=0,COUNTIFS(Validacao!$B$7:$B$306,A43,Validacao!$O$7:$O$306,"&lt;&gt;OK")&gt;0),"Por apurar",SUMIF(Validacao!$B$7:$B$306,A43,Validacao!$L$7:$L$306)))</f>
        <v/>
      </c>
      <c r="R43" s="24"/>
      <c r="S43" s="16" t="str">
        <f t="shared" si="1"/>
        <v/>
      </c>
      <c r="T43" s="21"/>
      <c r="U43" s="21"/>
      <c r="V43" s="35" t="str">
        <f>IF(B43="","",IF(OR(K43="",K43="Por esclarecer",L43="",M43="",N43="",U43=""),"Falta concluir apreciação técnica",IF(K43="Não elegível","Proposta desfavorável fundamentada",IF(OR(COUNTIF(C43:J43,"Cumpre")&lt;&gt;8,NOT(ISNUMBER(Q43)),NOT(ISNUMBER(R43)),INDEX(Financiamento!$Q$7:$Q$106,MATCH(A43,Financiamento!$A$7:$A$106,0))&lt;&gt;"Calculável"),"Por esclarecer ou validar",IF(OR(R43&lt;0,R43&gt;Instrucoes!$B$7),"Rever taxa proposta","Proposta técnica concluída")))))</f>
        <v/>
      </c>
    </row>
    <row r="44" spans="1:22" ht="34.950000000000003" customHeight="1">
      <c r="A44" s="8" t="s">
        <v>769</v>
      </c>
      <c r="B44" s="35" t="str">
        <f>IF(NOT(COUNTIFS(Intervencoes!$A$7:$A$106,A44,Intervencoes!$B$7:$B$106,"&lt;&gt;")=1),"",INDEX(Intervencoes!$B$7:$B$106,MATCH(A44,Intervencoes!$A$7:$A$106,0)))</f>
        <v/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3"/>
      <c r="O44" s="37" t="str">
        <f>IF(B44="","",IF(OR(COUNTIF(Validacao!$B$7:$B$306,A44)=0,COUNTIFS(Validacao!$B$7:$B$306,A44,Validacao!$O$7:$O$306,"&lt;&gt;OK")&gt;0),"Por apurar",SUMIF(Validacao!$B$7:$B$306,A44,Validacao!$J$7:$J$306)))</f>
        <v/>
      </c>
      <c r="P44" s="37" t="str">
        <f>IF(B44="","",IF(OR(COUNTIF(Validacao!$B$7:$B$306,A44)=0,COUNTIFS(Validacao!$B$7:$B$306,A44,Validacao!$O$7:$O$306,"&lt;&gt;OK")&gt;0),"Por apurar",SUMIF(Validacao!$B$7:$B$306,A44,Validacao!$K$7:$K$306)))</f>
        <v/>
      </c>
      <c r="Q44" s="37" t="str">
        <f>IF(B44="","",IF(OR(COUNTIF(Validacao!$B$7:$B$306,A44)=0,COUNTIFS(Validacao!$B$7:$B$306,A44,Validacao!$O$7:$O$306,"&lt;&gt;OK")&gt;0),"Por apurar",SUMIF(Validacao!$B$7:$B$306,A44,Validacao!$L$7:$L$306)))</f>
        <v/>
      </c>
      <c r="R44" s="24"/>
      <c r="S44" s="16" t="str">
        <f t="shared" si="1"/>
        <v/>
      </c>
      <c r="T44" s="21"/>
      <c r="U44" s="21"/>
      <c r="V44" s="35" t="str">
        <f>IF(B44="","",IF(OR(K44="",K44="Por esclarecer",L44="",M44="",N44="",U44=""),"Falta concluir apreciação técnica",IF(K44="Não elegível","Proposta desfavorável fundamentada",IF(OR(COUNTIF(C44:J44,"Cumpre")&lt;&gt;8,NOT(ISNUMBER(Q44)),NOT(ISNUMBER(R44)),INDEX(Financiamento!$Q$7:$Q$106,MATCH(A44,Financiamento!$A$7:$A$106,0))&lt;&gt;"Calculável"),"Por esclarecer ou validar",IF(OR(R44&lt;0,R44&gt;Instrucoes!$B$7),"Rever taxa proposta","Proposta técnica concluída")))))</f>
        <v/>
      </c>
    </row>
    <row r="45" spans="1:22" ht="34.950000000000003" customHeight="1">
      <c r="A45" s="8" t="s">
        <v>770</v>
      </c>
      <c r="B45" s="35" t="str">
        <f>IF(NOT(COUNTIFS(Intervencoes!$A$7:$A$106,A45,Intervencoes!$B$7:$B$106,"&lt;&gt;")=1),"",INDEX(Intervencoes!$B$7:$B$106,MATCH(A45,Intervencoes!$A$7:$A$106,0)))</f>
        <v/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3"/>
      <c r="O45" s="37" t="str">
        <f>IF(B45="","",IF(OR(COUNTIF(Validacao!$B$7:$B$306,A45)=0,COUNTIFS(Validacao!$B$7:$B$306,A45,Validacao!$O$7:$O$306,"&lt;&gt;OK")&gt;0),"Por apurar",SUMIF(Validacao!$B$7:$B$306,A45,Validacao!$J$7:$J$306)))</f>
        <v/>
      </c>
      <c r="P45" s="37" t="str">
        <f>IF(B45="","",IF(OR(COUNTIF(Validacao!$B$7:$B$306,A45)=0,COUNTIFS(Validacao!$B$7:$B$306,A45,Validacao!$O$7:$O$306,"&lt;&gt;OK")&gt;0),"Por apurar",SUMIF(Validacao!$B$7:$B$306,A45,Validacao!$K$7:$K$306)))</f>
        <v/>
      </c>
      <c r="Q45" s="37" t="str">
        <f>IF(B45="","",IF(OR(COUNTIF(Validacao!$B$7:$B$306,A45)=0,COUNTIFS(Validacao!$B$7:$B$306,A45,Validacao!$O$7:$O$306,"&lt;&gt;OK")&gt;0),"Por apurar",SUMIF(Validacao!$B$7:$B$306,A45,Validacao!$L$7:$L$306)))</f>
        <v/>
      </c>
      <c r="R45" s="24"/>
      <c r="S45" s="16" t="str">
        <f t="shared" si="1"/>
        <v/>
      </c>
      <c r="T45" s="21"/>
      <c r="U45" s="21"/>
      <c r="V45" s="35" t="str">
        <f>IF(B45="","",IF(OR(K45="",K45="Por esclarecer",L45="",M45="",N45="",U45=""),"Falta concluir apreciação técnica",IF(K45="Não elegível","Proposta desfavorável fundamentada",IF(OR(COUNTIF(C45:J45,"Cumpre")&lt;&gt;8,NOT(ISNUMBER(Q45)),NOT(ISNUMBER(R45)),INDEX(Financiamento!$Q$7:$Q$106,MATCH(A45,Financiamento!$A$7:$A$106,0))&lt;&gt;"Calculável"),"Por esclarecer ou validar",IF(OR(R45&lt;0,R45&gt;Instrucoes!$B$7),"Rever taxa proposta","Proposta técnica concluída")))))</f>
        <v/>
      </c>
    </row>
    <row r="46" spans="1:22" ht="34.950000000000003" customHeight="1">
      <c r="A46" s="8" t="s">
        <v>771</v>
      </c>
      <c r="B46" s="35" t="str">
        <f>IF(NOT(COUNTIFS(Intervencoes!$A$7:$A$106,A46,Intervencoes!$B$7:$B$106,"&lt;&gt;")=1),"",INDEX(Intervencoes!$B$7:$B$106,MATCH(A46,Intervencoes!$A$7:$A$106,0)))</f>
        <v/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3"/>
      <c r="O46" s="37" t="str">
        <f>IF(B46="","",IF(OR(COUNTIF(Validacao!$B$7:$B$306,A46)=0,COUNTIFS(Validacao!$B$7:$B$306,A46,Validacao!$O$7:$O$306,"&lt;&gt;OK")&gt;0),"Por apurar",SUMIF(Validacao!$B$7:$B$306,A46,Validacao!$J$7:$J$306)))</f>
        <v/>
      </c>
      <c r="P46" s="37" t="str">
        <f>IF(B46="","",IF(OR(COUNTIF(Validacao!$B$7:$B$306,A46)=0,COUNTIFS(Validacao!$B$7:$B$306,A46,Validacao!$O$7:$O$306,"&lt;&gt;OK")&gt;0),"Por apurar",SUMIF(Validacao!$B$7:$B$306,A46,Validacao!$K$7:$K$306)))</f>
        <v/>
      </c>
      <c r="Q46" s="37" t="str">
        <f>IF(B46="","",IF(OR(COUNTIF(Validacao!$B$7:$B$306,A46)=0,COUNTIFS(Validacao!$B$7:$B$306,A46,Validacao!$O$7:$O$306,"&lt;&gt;OK")&gt;0),"Por apurar",SUMIF(Validacao!$B$7:$B$306,A46,Validacao!$L$7:$L$306)))</f>
        <v/>
      </c>
      <c r="R46" s="24"/>
      <c r="S46" s="16" t="str">
        <f t="shared" si="1"/>
        <v/>
      </c>
      <c r="T46" s="21"/>
      <c r="U46" s="21"/>
      <c r="V46" s="35" t="str">
        <f>IF(B46="","",IF(OR(K46="",K46="Por esclarecer",L46="",M46="",N46="",U46=""),"Falta concluir apreciação técnica",IF(K46="Não elegível","Proposta desfavorável fundamentada",IF(OR(COUNTIF(C46:J46,"Cumpre")&lt;&gt;8,NOT(ISNUMBER(Q46)),NOT(ISNUMBER(R46)),INDEX(Financiamento!$Q$7:$Q$106,MATCH(A46,Financiamento!$A$7:$A$106,0))&lt;&gt;"Calculável"),"Por esclarecer ou validar",IF(OR(R46&lt;0,R46&gt;Instrucoes!$B$7),"Rever taxa proposta","Proposta técnica concluída")))))</f>
        <v/>
      </c>
    </row>
    <row r="47" spans="1:22" ht="34.950000000000003" customHeight="1">
      <c r="A47" s="8" t="s">
        <v>772</v>
      </c>
      <c r="B47" s="35" t="str">
        <f>IF(NOT(COUNTIFS(Intervencoes!$A$7:$A$106,A47,Intervencoes!$B$7:$B$106,"&lt;&gt;")=1),"",INDEX(Intervencoes!$B$7:$B$106,MATCH(A47,Intervencoes!$A$7:$A$106,0)))</f>
        <v/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3"/>
      <c r="O47" s="37" t="str">
        <f>IF(B47="","",IF(OR(COUNTIF(Validacao!$B$7:$B$306,A47)=0,COUNTIFS(Validacao!$B$7:$B$306,A47,Validacao!$O$7:$O$306,"&lt;&gt;OK")&gt;0),"Por apurar",SUMIF(Validacao!$B$7:$B$306,A47,Validacao!$J$7:$J$306)))</f>
        <v/>
      </c>
      <c r="P47" s="37" t="str">
        <f>IF(B47="","",IF(OR(COUNTIF(Validacao!$B$7:$B$306,A47)=0,COUNTIFS(Validacao!$B$7:$B$306,A47,Validacao!$O$7:$O$306,"&lt;&gt;OK")&gt;0),"Por apurar",SUMIF(Validacao!$B$7:$B$306,A47,Validacao!$K$7:$K$306)))</f>
        <v/>
      </c>
      <c r="Q47" s="37" t="str">
        <f>IF(B47="","",IF(OR(COUNTIF(Validacao!$B$7:$B$306,A47)=0,COUNTIFS(Validacao!$B$7:$B$306,A47,Validacao!$O$7:$O$306,"&lt;&gt;OK")&gt;0),"Por apurar",SUMIF(Validacao!$B$7:$B$306,A47,Validacao!$L$7:$L$306)))</f>
        <v/>
      </c>
      <c r="R47" s="24"/>
      <c r="S47" s="16" t="str">
        <f t="shared" si="1"/>
        <v/>
      </c>
      <c r="T47" s="21"/>
      <c r="U47" s="21"/>
      <c r="V47" s="35" t="str">
        <f>IF(B47="","",IF(OR(K47="",K47="Por esclarecer",L47="",M47="",N47="",U47=""),"Falta concluir apreciação técnica",IF(K47="Não elegível","Proposta desfavorável fundamentada",IF(OR(COUNTIF(C47:J47,"Cumpre")&lt;&gt;8,NOT(ISNUMBER(Q47)),NOT(ISNUMBER(R47)),INDEX(Financiamento!$Q$7:$Q$106,MATCH(A47,Financiamento!$A$7:$A$106,0))&lt;&gt;"Calculável"),"Por esclarecer ou validar",IF(OR(R47&lt;0,R47&gt;Instrucoes!$B$7),"Rever taxa proposta","Proposta técnica concluída")))))</f>
        <v/>
      </c>
    </row>
    <row r="48" spans="1:22" ht="34.950000000000003" customHeight="1">
      <c r="A48" s="8" t="s">
        <v>773</v>
      </c>
      <c r="B48" s="35" t="str">
        <f>IF(NOT(COUNTIFS(Intervencoes!$A$7:$A$106,A48,Intervencoes!$B$7:$B$106,"&lt;&gt;")=1),"",INDEX(Intervencoes!$B$7:$B$106,MATCH(A48,Intervencoes!$A$7:$A$106,0)))</f>
        <v/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3"/>
      <c r="O48" s="37" t="str">
        <f>IF(B48="","",IF(OR(COUNTIF(Validacao!$B$7:$B$306,A48)=0,COUNTIFS(Validacao!$B$7:$B$306,A48,Validacao!$O$7:$O$306,"&lt;&gt;OK")&gt;0),"Por apurar",SUMIF(Validacao!$B$7:$B$306,A48,Validacao!$J$7:$J$306)))</f>
        <v/>
      </c>
      <c r="P48" s="37" t="str">
        <f>IF(B48="","",IF(OR(COUNTIF(Validacao!$B$7:$B$306,A48)=0,COUNTIFS(Validacao!$B$7:$B$306,A48,Validacao!$O$7:$O$306,"&lt;&gt;OK")&gt;0),"Por apurar",SUMIF(Validacao!$B$7:$B$306,A48,Validacao!$K$7:$K$306)))</f>
        <v/>
      </c>
      <c r="Q48" s="37" t="str">
        <f>IF(B48="","",IF(OR(COUNTIF(Validacao!$B$7:$B$306,A48)=0,COUNTIFS(Validacao!$B$7:$B$306,A48,Validacao!$O$7:$O$306,"&lt;&gt;OK")&gt;0),"Por apurar",SUMIF(Validacao!$B$7:$B$306,A48,Validacao!$L$7:$L$306)))</f>
        <v/>
      </c>
      <c r="R48" s="24"/>
      <c r="S48" s="16" t="str">
        <f t="shared" si="1"/>
        <v/>
      </c>
      <c r="T48" s="21"/>
      <c r="U48" s="21"/>
      <c r="V48" s="35" t="str">
        <f>IF(B48="","",IF(OR(K48="",K48="Por esclarecer",L48="",M48="",N48="",U48=""),"Falta concluir apreciação técnica",IF(K48="Não elegível","Proposta desfavorável fundamentada",IF(OR(COUNTIF(C48:J48,"Cumpre")&lt;&gt;8,NOT(ISNUMBER(Q48)),NOT(ISNUMBER(R48)),INDEX(Financiamento!$Q$7:$Q$106,MATCH(A48,Financiamento!$A$7:$A$106,0))&lt;&gt;"Calculável"),"Por esclarecer ou validar",IF(OR(R48&lt;0,R48&gt;Instrucoes!$B$7),"Rever taxa proposta","Proposta técnica concluída")))))</f>
        <v/>
      </c>
    </row>
    <row r="49" spans="1:22" ht="34.950000000000003" customHeight="1">
      <c r="A49" s="8" t="s">
        <v>774</v>
      </c>
      <c r="B49" s="35" t="str">
        <f>IF(NOT(COUNTIFS(Intervencoes!$A$7:$A$106,A49,Intervencoes!$B$7:$B$106,"&lt;&gt;")=1),"",INDEX(Intervencoes!$B$7:$B$106,MATCH(A49,Intervencoes!$A$7:$A$106,0)))</f>
        <v/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3"/>
      <c r="O49" s="37" t="str">
        <f>IF(B49="","",IF(OR(COUNTIF(Validacao!$B$7:$B$306,A49)=0,COUNTIFS(Validacao!$B$7:$B$306,A49,Validacao!$O$7:$O$306,"&lt;&gt;OK")&gt;0),"Por apurar",SUMIF(Validacao!$B$7:$B$306,A49,Validacao!$J$7:$J$306)))</f>
        <v/>
      </c>
      <c r="P49" s="37" t="str">
        <f>IF(B49="","",IF(OR(COUNTIF(Validacao!$B$7:$B$306,A49)=0,COUNTIFS(Validacao!$B$7:$B$306,A49,Validacao!$O$7:$O$306,"&lt;&gt;OK")&gt;0),"Por apurar",SUMIF(Validacao!$B$7:$B$306,A49,Validacao!$K$7:$K$306)))</f>
        <v/>
      </c>
      <c r="Q49" s="37" t="str">
        <f>IF(B49="","",IF(OR(COUNTIF(Validacao!$B$7:$B$306,A49)=0,COUNTIFS(Validacao!$B$7:$B$306,A49,Validacao!$O$7:$O$306,"&lt;&gt;OK")&gt;0),"Por apurar",SUMIF(Validacao!$B$7:$B$306,A49,Validacao!$L$7:$L$306)))</f>
        <v/>
      </c>
      <c r="R49" s="24"/>
      <c r="S49" s="16" t="str">
        <f t="shared" si="1"/>
        <v/>
      </c>
      <c r="T49" s="21"/>
      <c r="U49" s="21"/>
      <c r="V49" s="35" t="str">
        <f>IF(B49="","",IF(OR(K49="",K49="Por esclarecer",L49="",M49="",N49="",U49=""),"Falta concluir apreciação técnica",IF(K49="Não elegível","Proposta desfavorável fundamentada",IF(OR(COUNTIF(C49:J49,"Cumpre")&lt;&gt;8,NOT(ISNUMBER(Q49)),NOT(ISNUMBER(R49)),INDEX(Financiamento!$Q$7:$Q$106,MATCH(A49,Financiamento!$A$7:$A$106,0))&lt;&gt;"Calculável"),"Por esclarecer ou validar",IF(OR(R49&lt;0,R49&gt;Instrucoes!$B$7),"Rever taxa proposta","Proposta técnica concluída")))))</f>
        <v/>
      </c>
    </row>
    <row r="50" spans="1:22" ht="34.950000000000003" customHeight="1">
      <c r="A50" s="8" t="s">
        <v>775</v>
      </c>
      <c r="B50" s="35" t="str">
        <f>IF(NOT(COUNTIFS(Intervencoes!$A$7:$A$106,A50,Intervencoes!$B$7:$B$106,"&lt;&gt;")=1),"",INDEX(Intervencoes!$B$7:$B$106,MATCH(A50,Intervencoes!$A$7:$A$106,0)))</f>
        <v/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3"/>
      <c r="O50" s="37" t="str">
        <f>IF(B50="","",IF(OR(COUNTIF(Validacao!$B$7:$B$306,A50)=0,COUNTIFS(Validacao!$B$7:$B$306,A50,Validacao!$O$7:$O$306,"&lt;&gt;OK")&gt;0),"Por apurar",SUMIF(Validacao!$B$7:$B$306,A50,Validacao!$J$7:$J$306)))</f>
        <v/>
      </c>
      <c r="P50" s="37" t="str">
        <f>IF(B50="","",IF(OR(COUNTIF(Validacao!$B$7:$B$306,A50)=0,COUNTIFS(Validacao!$B$7:$B$306,A50,Validacao!$O$7:$O$306,"&lt;&gt;OK")&gt;0),"Por apurar",SUMIF(Validacao!$B$7:$B$306,A50,Validacao!$K$7:$K$306)))</f>
        <v/>
      </c>
      <c r="Q50" s="37" t="str">
        <f>IF(B50="","",IF(OR(COUNTIF(Validacao!$B$7:$B$306,A50)=0,COUNTIFS(Validacao!$B$7:$B$306,A50,Validacao!$O$7:$O$306,"&lt;&gt;OK")&gt;0),"Por apurar",SUMIF(Validacao!$B$7:$B$306,A50,Validacao!$L$7:$L$306)))</f>
        <v/>
      </c>
      <c r="R50" s="24"/>
      <c r="S50" s="16" t="str">
        <f t="shared" si="1"/>
        <v/>
      </c>
      <c r="T50" s="21"/>
      <c r="U50" s="21"/>
      <c r="V50" s="35" t="str">
        <f>IF(B50="","",IF(OR(K50="",K50="Por esclarecer",L50="",M50="",N50="",U50=""),"Falta concluir apreciação técnica",IF(K50="Não elegível","Proposta desfavorável fundamentada",IF(OR(COUNTIF(C50:J50,"Cumpre")&lt;&gt;8,NOT(ISNUMBER(Q50)),NOT(ISNUMBER(R50)),INDEX(Financiamento!$Q$7:$Q$106,MATCH(A50,Financiamento!$A$7:$A$106,0))&lt;&gt;"Calculável"),"Por esclarecer ou validar",IF(OR(R50&lt;0,R50&gt;Instrucoes!$B$7),"Rever taxa proposta","Proposta técnica concluída")))))</f>
        <v/>
      </c>
    </row>
    <row r="51" spans="1:22" ht="34.950000000000003" customHeight="1">
      <c r="A51" s="8" t="s">
        <v>776</v>
      </c>
      <c r="B51" s="35" t="str">
        <f>IF(NOT(COUNTIFS(Intervencoes!$A$7:$A$106,A51,Intervencoes!$B$7:$B$106,"&lt;&gt;")=1),"",INDEX(Intervencoes!$B$7:$B$106,MATCH(A51,Intervencoes!$A$7:$A$106,0)))</f>
        <v/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3"/>
      <c r="O51" s="37" t="str">
        <f>IF(B51="","",IF(OR(COUNTIF(Validacao!$B$7:$B$306,A51)=0,COUNTIFS(Validacao!$B$7:$B$306,A51,Validacao!$O$7:$O$306,"&lt;&gt;OK")&gt;0),"Por apurar",SUMIF(Validacao!$B$7:$B$306,A51,Validacao!$J$7:$J$306)))</f>
        <v/>
      </c>
      <c r="P51" s="37" t="str">
        <f>IF(B51="","",IF(OR(COUNTIF(Validacao!$B$7:$B$306,A51)=0,COUNTIFS(Validacao!$B$7:$B$306,A51,Validacao!$O$7:$O$306,"&lt;&gt;OK")&gt;0),"Por apurar",SUMIF(Validacao!$B$7:$B$306,A51,Validacao!$K$7:$K$306)))</f>
        <v/>
      </c>
      <c r="Q51" s="37" t="str">
        <f>IF(B51="","",IF(OR(COUNTIF(Validacao!$B$7:$B$306,A51)=0,COUNTIFS(Validacao!$B$7:$B$306,A51,Validacao!$O$7:$O$306,"&lt;&gt;OK")&gt;0),"Por apurar",SUMIF(Validacao!$B$7:$B$306,A51,Validacao!$L$7:$L$306)))</f>
        <v/>
      </c>
      <c r="R51" s="24"/>
      <c r="S51" s="16" t="str">
        <f t="shared" si="1"/>
        <v/>
      </c>
      <c r="T51" s="21"/>
      <c r="U51" s="21"/>
      <c r="V51" s="35" t="str">
        <f>IF(B51="","",IF(OR(K51="",K51="Por esclarecer",L51="",M51="",N51="",U51=""),"Falta concluir apreciação técnica",IF(K51="Não elegível","Proposta desfavorável fundamentada",IF(OR(COUNTIF(C51:J51,"Cumpre")&lt;&gt;8,NOT(ISNUMBER(Q51)),NOT(ISNUMBER(R51)),INDEX(Financiamento!$Q$7:$Q$106,MATCH(A51,Financiamento!$A$7:$A$106,0))&lt;&gt;"Calculável"),"Por esclarecer ou validar",IF(OR(R51&lt;0,R51&gt;Instrucoes!$B$7),"Rever taxa proposta","Proposta técnica concluída")))))</f>
        <v/>
      </c>
    </row>
    <row r="52" spans="1:22" ht="34.950000000000003" customHeight="1">
      <c r="A52" s="8" t="s">
        <v>777</v>
      </c>
      <c r="B52" s="35" t="str">
        <f>IF(NOT(COUNTIFS(Intervencoes!$A$7:$A$106,A52,Intervencoes!$B$7:$B$106,"&lt;&gt;")=1),"",INDEX(Intervencoes!$B$7:$B$106,MATCH(A52,Intervencoes!$A$7:$A$106,0)))</f>
        <v/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3"/>
      <c r="O52" s="37" t="str">
        <f>IF(B52="","",IF(OR(COUNTIF(Validacao!$B$7:$B$306,A52)=0,COUNTIFS(Validacao!$B$7:$B$306,A52,Validacao!$O$7:$O$306,"&lt;&gt;OK")&gt;0),"Por apurar",SUMIF(Validacao!$B$7:$B$306,A52,Validacao!$J$7:$J$306)))</f>
        <v/>
      </c>
      <c r="P52" s="37" t="str">
        <f>IF(B52="","",IF(OR(COUNTIF(Validacao!$B$7:$B$306,A52)=0,COUNTIFS(Validacao!$B$7:$B$306,A52,Validacao!$O$7:$O$306,"&lt;&gt;OK")&gt;0),"Por apurar",SUMIF(Validacao!$B$7:$B$306,A52,Validacao!$K$7:$K$306)))</f>
        <v/>
      </c>
      <c r="Q52" s="37" t="str">
        <f>IF(B52="","",IF(OR(COUNTIF(Validacao!$B$7:$B$306,A52)=0,COUNTIFS(Validacao!$B$7:$B$306,A52,Validacao!$O$7:$O$306,"&lt;&gt;OK")&gt;0),"Por apurar",SUMIF(Validacao!$B$7:$B$306,A52,Validacao!$L$7:$L$306)))</f>
        <v/>
      </c>
      <c r="R52" s="24"/>
      <c r="S52" s="16" t="str">
        <f t="shared" si="1"/>
        <v/>
      </c>
      <c r="T52" s="21"/>
      <c r="U52" s="21"/>
      <c r="V52" s="35" t="str">
        <f>IF(B52="","",IF(OR(K52="",K52="Por esclarecer",L52="",M52="",N52="",U52=""),"Falta concluir apreciação técnica",IF(K52="Não elegível","Proposta desfavorável fundamentada",IF(OR(COUNTIF(C52:J52,"Cumpre")&lt;&gt;8,NOT(ISNUMBER(Q52)),NOT(ISNUMBER(R52)),INDEX(Financiamento!$Q$7:$Q$106,MATCH(A52,Financiamento!$A$7:$A$106,0))&lt;&gt;"Calculável"),"Por esclarecer ou validar",IF(OR(R52&lt;0,R52&gt;Instrucoes!$B$7),"Rever taxa proposta","Proposta técnica concluída")))))</f>
        <v/>
      </c>
    </row>
    <row r="53" spans="1:22" ht="34.950000000000003" customHeight="1">
      <c r="A53" s="8" t="s">
        <v>778</v>
      </c>
      <c r="B53" s="35" t="str">
        <f>IF(NOT(COUNTIFS(Intervencoes!$A$7:$A$106,A53,Intervencoes!$B$7:$B$106,"&lt;&gt;")=1),"",INDEX(Intervencoes!$B$7:$B$106,MATCH(A53,Intervencoes!$A$7:$A$106,0)))</f>
        <v/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3"/>
      <c r="O53" s="37" t="str">
        <f>IF(B53="","",IF(OR(COUNTIF(Validacao!$B$7:$B$306,A53)=0,COUNTIFS(Validacao!$B$7:$B$306,A53,Validacao!$O$7:$O$306,"&lt;&gt;OK")&gt;0),"Por apurar",SUMIF(Validacao!$B$7:$B$306,A53,Validacao!$J$7:$J$306)))</f>
        <v/>
      </c>
      <c r="P53" s="37" t="str">
        <f>IF(B53="","",IF(OR(COUNTIF(Validacao!$B$7:$B$306,A53)=0,COUNTIFS(Validacao!$B$7:$B$306,A53,Validacao!$O$7:$O$306,"&lt;&gt;OK")&gt;0),"Por apurar",SUMIF(Validacao!$B$7:$B$306,A53,Validacao!$K$7:$K$306)))</f>
        <v/>
      </c>
      <c r="Q53" s="37" t="str">
        <f>IF(B53="","",IF(OR(COUNTIF(Validacao!$B$7:$B$306,A53)=0,COUNTIFS(Validacao!$B$7:$B$306,A53,Validacao!$O$7:$O$306,"&lt;&gt;OK")&gt;0),"Por apurar",SUMIF(Validacao!$B$7:$B$306,A53,Validacao!$L$7:$L$306)))</f>
        <v/>
      </c>
      <c r="R53" s="24"/>
      <c r="S53" s="16" t="str">
        <f t="shared" si="1"/>
        <v/>
      </c>
      <c r="T53" s="21"/>
      <c r="U53" s="21"/>
      <c r="V53" s="35" t="str">
        <f>IF(B53="","",IF(OR(K53="",K53="Por esclarecer",L53="",M53="",N53="",U53=""),"Falta concluir apreciação técnica",IF(K53="Não elegível","Proposta desfavorável fundamentada",IF(OR(COUNTIF(C53:J53,"Cumpre")&lt;&gt;8,NOT(ISNUMBER(Q53)),NOT(ISNUMBER(R53)),INDEX(Financiamento!$Q$7:$Q$106,MATCH(A53,Financiamento!$A$7:$A$106,0))&lt;&gt;"Calculável"),"Por esclarecer ou validar",IF(OR(R53&lt;0,R53&gt;Instrucoes!$B$7),"Rever taxa proposta","Proposta técnica concluída")))))</f>
        <v/>
      </c>
    </row>
    <row r="54" spans="1:22" ht="34.950000000000003" customHeight="1">
      <c r="A54" s="8" t="s">
        <v>779</v>
      </c>
      <c r="B54" s="35" t="str">
        <f>IF(NOT(COUNTIFS(Intervencoes!$A$7:$A$106,A54,Intervencoes!$B$7:$B$106,"&lt;&gt;")=1),"",INDEX(Intervencoes!$B$7:$B$106,MATCH(A54,Intervencoes!$A$7:$A$106,0)))</f>
        <v/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3"/>
      <c r="O54" s="37" t="str">
        <f>IF(B54="","",IF(OR(COUNTIF(Validacao!$B$7:$B$306,A54)=0,COUNTIFS(Validacao!$B$7:$B$306,A54,Validacao!$O$7:$O$306,"&lt;&gt;OK")&gt;0),"Por apurar",SUMIF(Validacao!$B$7:$B$306,A54,Validacao!$J$7:$J$306)))</f>
        <v/>
      </c>
      <c r="P54" s="37" t="str">
        <f>IF(B54="","",IF(OR(COUNTIF(Validacao!$B$7:$B$306,A54)=0,COUNTIFS(Validacao!$B$7:$B$306,A54,Validacao!$O$7:$O$306,"&lt;&gt;OK")&gt;0),"Por apurar",SUMIF(Validacao!$B$7:$B$306,A54,Validacao!$K$7:$K$306)))</f>
        <v/>
      </c>
      <c r="Q54" s="37" t="str">
        <f>IF(B54="","",IF(OR(COUNTIF(Validacao!$B$7:$B$306,A54)=0,COUNTIFS(Validacao!$B$7:$B$306,A54,Validacao!$O$7:$O$306,"&lt;&gt;OK")&gt;0),"Por apurar",SUMIF(Validacao!$B$7:$B$306,A54,Validacao!$L$7:$L$306)))</f>
        <v/>
      </c>
      <c r="R54" s="24"/>
      <c r="S54" s="16" t="str">
        <f t="shared" si="1"/>
        <v/>
      </c>
      <c r="T54" s="21"/>
      <c r="U54" s="21"/>
      <c r="V54" s="35" t="str">
        <f>IF(B54="","",IF(OR(K54="",K54="Por esclarecer",L54="",M54="",N54="",U54=""),"Falta concluir apreciação técnica",IF(K54="Não elegível","Proposta desfavorável fundamentada",IF(OR(COUNTIF(C54:J54,"Cumpre")&lt;&gt;8,NOT(ISNUMBER(Q54)),NOT(ISNUMBER(R54)),INDEX(Financiamento!$Q$7:$Q$106,MATCH(A54,Financiamento!$A$7:$A$106,0))&lt;&gt;"Calculável"),"Por esclarecer ou validar",IF(OR(R54&lt;0,R54&gt;Instrucoes!$B$7),"Rever taxa proposta","Proposta técnica concluída")))))</f>
        <v/>
      </c>
    </row>
    <row r="55" spans="1:22" ht="34.950000000000003" customHeight="1">
      <c r="A55" s="8" t="s">
        <v>780</v>
      </c>
      <c r="B55" s="35" t="str">
        <f>IF(NOT(COUNTIFS(Intervencoes!$A$7:$A$106,A55,Intervencoes!$B$7:$B$106,"&lt;&gt;")=1),"",INDEX(Intervencoes!$B$7:$B$106,MATCH(A55,Intervencoes!$A$7:$A$106,0)))</f>
        <v/>
      </c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3"/>
      <c r="O55" s="37" t="str">
        <f>IF(B55="","",IF(OR(COUNTIF(Validacao!$B$7:$B$306,A55)=0,COUNTIFS(Validacao!$B$7:$B$306,A55,Validacao!$O$7:$O$306,"&lt;&gt;OK")&gt;0),"Por apurar",SUMIF(Validacao!$B$7:$B$306,A55,Validacao!$J$7:$J$306)))</f>
        <v/>
      </c>
      <c r="P55" s="37" t="str">
        <f>IF(B55="","",IF(OR(COUNTIF(Validacao!$B$7:$B$306,A55)=0,COUNTIFS(Validacao!$B$7:$B$306,A55,Validacao!$O$7:$O$306,"&lt;&gt;OK")&gt;0),"Por apurar",SUMIF(Validacao!$B$7:$B$306,A55,Validacao!$K$7:$K$306)))</f>
        <v/>
      </c>
      <c r="Q55" s="37" t="str">
        <f>IF(B55="","",IF(OR(COUNTIF(Validacao!$B$7:$B$306,A55)=0,COUNTIFS(Validacao!$B$7:$B$306,A55,Validacao!$O$7:$O$306,"&lt;&gt;OK")&gt;0),"Por apurar",SUMIF(Validacao!$B$7:$B$306,A55,Validacao!$L$7:$L$306)))</f>
        <v/>
      </c>
      <c r="R55" s="24"/>
      <c r="S55" s="16" t="str">
        <f t="shared" si="1"/>
        <v/>
      </c>
      <c r="T55" s="21"/>
      <c r="U55" s="21"/>
      <c r="V55" s="35" t="str">
        <f>IF(B55="","",IF(OR(K55="",K55="Por esclarecer",L55="",M55="",N55="",U55=""),"Falta concluir apreciação técnica",IF(K55="Não elegível","Proposta desfavorável fundamentada",IF(OR(COUNTIF(C55:J55,"Cumpre")&lt;&gt;8,NOT(ISNUMBER(Q55)),NOT(ISNUMBER(R55)),INDEX(Financiamento!$Q$7:$Q$106,MATCH(A55,Financiamento!$A$7:$A$106,0))&lt;&gt;"Calculável"),"Por esclarecer ou validar",IF(OR(R55&lt;0,R55&gt;Instrucoes!$B$7),"Rever taxa proposta","Proposta técnica concluída")))))</f>
        <v/>
      </c>
    </row>
    <row r="56" spans="1:22" ht="34.950000000000003" customHeight="1">
      <c r="A56" s="8" t="s">
        <v>781</v>
      </c>
      <c r="B56" s="35" t="str">
        <f>IF(NOT(COUNTIFS(Intervencoes!$A$7:$A$106,A56,Intervencoes!$B$7:$B$106,"&lt;&gt;")=1),"",INDEX(Intervencoes!$B$7:$B$106,MATCH(A56,Intervencoes!$A$7:$A$106,0)))</f>
        <v/>
      </c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3"/>
      <c r="O56" s="37" t="str">
        <f>IF(B56="","",IF(OR(COUNTIF(Validacao!$B$7:$B$306,A56)=0,COUNTIFS(Validacao!$B$7:$B$306,A56,Validacao!$O$7:$O$306,"&lt;&gt;OK")&gt;0),"Por apurar",SUMIF(Validacao!$B$7:$B$306,A56,Validacao!$J$7:$J$306)))</f>
        <v/>
      </c>
      <c r="P56" s="37" t="str">
        <f>IF(B56="","",IF(OR(COUNTIF(Validacao!$B$7:$B$306,A56)=0,COUNTIFS(Validacao!$B$7:$B$306,A56,Validacao!$O$7:$O$306,"&lt;&gt;OK")&gt;0),"Por apurar",SUMIF(Validacao!$B$7:$B$306,A56,Validacao!$K$7:$K$306)))</f>
        <v/>
      </c>
      <c r="Q56" s="37" t="str">
        <f>IF(B56="","",IF(OR(COUNTIF(Validacao!$B$7:$B$306,A56)=0,COUNTIFS(Validacao!$B$7:$B$306,A56,Validacao!$O$7:$O$306,"&lt;&gt;OK")&gt;0),"Por apurar",SUMIF(Validacao!$B$7:$B$306,A56,Validacao!$L$7:$L$306)))</f>
        <v/>
      </c>
      <c r="R56" s="24"/>
      <c r="S56" s="16" t="str">
        <f t="shared" si="1"/>
        <v/>
      </c>
      <c r="T56" s="21"/>
      <c r="U56" s="21"/>
      <c r="V56" s="35" t="str">
        <f>IF(B56="","",IF(OR(K56="",K56="Por esclarecer",L56="",M56="",N56="",U56=""),"Falta concluir apreciação técnica",IF(K56="Não elegível","Proposta desfavorável fundamentada",IF(OR(COUNTIF(C56:J56,"Cumpre")&lt;&gt;8,NOT(ISNUMBER(Q56)),NOT(ISNUMBER(R56)),INDEX(Financiamento!$Q$7:$Q$106,MATCH(A56,Financiamento!$A$7:$A$106,0))&lt;&gt;"Calculável"),"Por esclarecer ou validar",IF(OR(R56&lt;0,R56&gt;Instrucoes!$B$7),"Rever taxa proposta","Proposta técnica concluída")))))</f>
        <v/>
      </c>
    </row>
    <row r="57" spans="1:22" ht="34.950000000000003" customHeight="1">
      <c r="A57" s="8" t="s">
        <v>782</v>
      </c>
      <c r="B57" s="35" t="str">
        <f>IF(NOT(COUNTIFS(Intervencoes!$A$7:$A$106,A57,Intervencoes!$B$7:$B$106,"&lt;&gt;")=1),"",INDEX(Intervencoes!$B$7:$B$106,MATCH(A57,Intervencoes!$A$7:$A$106,0)))</f>
        <v/>
      </c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3"/>
      <c r="O57" s="37" t="str">
        <f>IF(B57="","",IF(OR(COUNTIF(Validacao!$B$7:$B$306,A57)=0,COUNTIFS(Validacao!$B$7:$B$306,A57,Validacao!$O$7:$O$306,"&lt;&gt;OK")&gt;0),"Por apurar",SUMIF(Validacao!$B$7:$B$306,A57,Validacao!$J$7:$J$306)))</f>
        <v/>
      </c>
      <c r="P57" s="37" t="str">
        <f>IF(B57="","",IF(OR(COUNTIF(Validacao!$B$7:$B$306,A57)=0,COUNTIFS(Validacao!$B$7:$B$306,A57,Validacao!$O$7:$O$306,"&lt;&gt;OK")&gt;0),"Por apurar",SUMIF(Validacao!$B$7:$B$306,A57,Validacao!$K$7:$K$306)))</f>
        <v/>
      </c>
      <c r="Q57" s="37" t="str">
        <f>IF(B57="","",IF(OR(COUNTIF(Validacao!$B$7:$B$306,A57)=0,COUNTIFS(Validacao!$B$7:$B$306,A57,Validacao!$O$7:$O$306,"&lt;&gt;OK")&gt;0),"Por apurar",SUMIF(Validacao!$B$7:$B$306,A57,Validacao!$L$7:$L$306)))</f>
        <v/>
      </c>
      <c r="R57" s="24"/>
      <c r="S57" s="16" t="str">
        <f t="shared" si="1"/>
        <v/>
      </c>
      <c r="T57" s="21"/>
      <c r="U57" s="21"/>
      <c r="V57" s="35" t="str">
        <f>IF(B57="","",IF(OR(K57="",K57="Por esclarecer",L57="",M57="",N57="",U57=""),"Falta concluir apreciação técnica",IF(K57="Não elegível","Proposta desfavorável fundamentada",IF(OR(COUNTIF(C57:J57,"Cumpre")&lt;&gt;8,NOT(ISNUMBER(Q57)),NOT(ISNUMBER(R57)),INDEX(Financiamento!$Q$7:$Q$106,MATCH(A57,Financiamento!$A$7:$A$106,0))&lt;&gt;"Calculável"),"Por esclarecer ou validar",IF(OR(R57&lt;0,R57&gt;Instrucoes!$B$7),"Rever taxa proposta","Proposta técnica concluída")))))</f>
        <v/>
      </c>
    </row>
    <row r="58" spans="1:22" ht="34.950000000000003" customHeight="1">
      <c r="A58" s="8" t="s">
        <v>783</v>
      </c>
      <c r="B58" s="35" t="str">
        <f>IF(NOT(COUNTIFS(Intervencoes!$A$7:$A$106,A58,Intervencoes!$B$7:$B$106,"&lt;&gt;")=1),"",INDEX(Intervencoes!$B$7:$B$106,MATCH(A58,Intervencoes!$A$7:$A$106,0)))</f>
        <v/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3"/>
      <c r="O58" s="37" t="str">
        <f>IF(B58="","",IF(OR(COUNTIF(Validacao!$B$7:$B$306,A58)=0,COUNTIFS(Validacao!$B$7:$B$306,A58,Validacao!$O$7:$O$306,"&lt;&gt;OK")&gt;0),"Por apurar",SUMIF(Validacao!$B$7:$B$306,A58,Validacao!$J$7:$J$306)))</f>
        <v/>
      </c>
      <c r="P58" s="37" t="str">
        <f>IF(B58="","",IF(OR(COUNTIF(Validacao!$B$7:$B$306,A58)=0,COUNTIFS(Validacao!$B$7:$B$306,A58,Validacao!$O$7:$O$306,"&lt;&gt;OK")&gt;0),"Por apurar",SUMIF(Validacao!$B$7:$B$306,A58,Validacao!$K$7:$K$306)))</f>
        <v/>
      </c>
      <c r="Q58" s="37" t="str">
        <f>IF(B58="","",IF(OR(COUNTIF(Validacao!$B$7:$B$306,A58)=0,COUNTIFS(Validacao!$B$7:$B$306,A58,Validacao!$O$7:$O$306,"&lt;&gt;OK")&gt;0),"Por apurar",SUMIF(Validacao!$B$7:$B$306,A58,Validacao!$L$7:$L$306)))</f>
        <v/>
      </c>
      <c r="R58" s="24"/>
      <c r="S58" s="16" t="str">
        <f t="shared" si="1"/>
        <v/>
      </c>
      <c r="T58" s="21"/>
      <c r="U58" s="21"/>
      <c r="V58" s="35" t="str">
        <f>IF(B58="","",IF(OR(K58="",K58="Por esclarecer",L58="",M58="",N58="",U58=""),"Falta concluir apreciação técnica",IF(K58="Não elegível","Proposta desfavorável fundamentada",IF(OR(COUNTIF(C58:J58,"Cumpre")&lt;&gt;8,NOT(ISNUMBER(Q58)),NOT(ISNUMBER(R58)),INDEX(Financiamento!$Q$7:$Q$106,MATCH(A58,Financiamento!$A$7:$A$106,0))&lt;&gt;"Calculável"),"Por esclarecer ou validar",IF(OR(R58&lt;0,R58&gt;Instrucoes!$B$7),"Rever taxa proposta","Proposta técnica concluída")))))</f>
        <v/>
      </c>
    </row>
    <row r="59" spans="1:22" ht="34.950000000000003" customHeight="1">
      <c r="A59" s="8" t="s">
        <v>784</v>
      </c>
      <c r="B59" s="35" t="str">
        <f>IF(NOT(COUNTIFS(Intervencoes!$A$7:$A$106,A59,Intervencoes!$B$7:$B$106,"&lt;&gt;")=1),"",INDEX(Intervencoes!$B$7:$B$106,MATCH(A59,Intervencoes!$A$7:$A$106,0)))</f>
        <v/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3"/>
      <c r="O59" s="37" t="str">
        <f>IF(B59="","",IF(OR(COUNTIF(Validacao!$B$7:$B$306,A59)=0,COUNTIFS(Validacao!$B$7:$B$306,A59,Validacao!$O$7:$O$306,"&lt;&gt;OK")&gt;0),"Por apurar",SUMIF(Validacao!$B$7:$B$306,A59,Validacao!$J$7:$J$306)))</f>
        <v/>
      </c>
      <c r="P59" s="37" t="str">
        <f>IF(B59="","",IF(OR(COUNTIF(Validacao!$B$7:$B$306,A59)=0,COUNTIFS(Validacao!$B$7:$B$306,A59,Validacao!$O$7:$O$306,"&lt;&gt;OK")&gt;0),"Por apurar",SUMIF(Validacao!$B$7:$B$306,A59,Validacao!$K$7:$K$306)))</f>
        <v/>
      </c>
      <c r="Q59" s="37" t="str">
        <f>IF(B59="","",IF(OR(COUNTIF(Validacao!$B$7:$B$306,A59)=0,COUNTIFS(Validacao!$B$7:$B$306,A59,Validacao!$O$7:$O$306,"&lt;&gt;OK")&gt;0),"Por apurar",SUMIF(Validacao!$B$7:$B$306,A59,Validacao!$L$7:$L$306)))</f>
        <v/>
      </c>
      <c r="R59" s="24"/>
      <c r="S59" s="16" t="str">
        <f t="shared" si="1"/>
        <v/>
      </c>
      <c r="T59" s="21"/>
      <c r="U59" s="21"/>
      <c r="V59" s="35" t="str">
        <f>IF(B59="","",IF(OR(K59="",K59="Por esclarecer",L59="",M59="",N59="",U59=""),"Falta concluir apreciação técnica",IF(K59="Não elegível","Proposta desfavorável fundamentada",IF(OR(COUNTIF(C59:J59,"Cumpre")&lt;&gt;8,NOT(ISNUMBER(Q59)),NOT(ISNUMBER(R59)),INDEX(Financiamento!$Q$7:$Q$106,MATCH(A59,Financiamento!$A$7:$A$106,0))&lt;&gt;"Calculável"),"Por esclarecer ou validar",IF(OR(R59&lt;0,R59&gt;Instrucoes!$B$7),"Rever taxa proposta","Proposta técnica concluída")))))</f>
        <v/>
      </c>
    </row>
    <row r="60" spans="1:22" ht="34.950000000000003" customHeight="1">
      <c r="A60" s="8" t="s">
        <v>785</v>
      </c>
      <c r="B60" s="35" t="str">
        <f>IF(NOT(COUNTIFS(Intervencoes!$A$7:$A$106,A60,Intervencoes!$B$7:$B$106,"&lt;&gt;")=1),"",INDEX(Intervencoes!$B$7:$B$106,MATCH(A60,Intervencoes!$A$7:$A$106,0)))</f>
        <v/>
      </c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3"/>
      <c r="O60" s="37" t="str">
        <f>IF(B60="","",IF(OR(COUNTIF(Validacao!$B$7:$B$306,A60)=0,COUNTIFS(Validacao!$B$7:$B$306,A60,Validacao!$O$7:$O$306,"&lt;&gt;OK")&gt;0),"Por apurar",SUMIF(Validacao!$B$7:$B$306,A60,Validacao!$J$7:$J$306)))</f>
        <v/>
      </c>
      <c r="P60" s="37" t="str">
        <f>IF(B60="","",IF(OR(COUNTIF(Validacao!$B$7:$B$306,A60)=0,COUNTIFS(Validacao!$B$7:$B$306,A60,Validacao!$O$7:$O$306,"&lt;&gt;OK")&gt;0),"Por apurar",SUMIF(Validacao!$B$7:$B$306,A60,Validacao!$K$7:$K$306)))</f>
        <v/>
      </c>
      <c r="Q60" s="37" t="str">
        <f>IF(B60="","",IF(OR(COUNTIF(Validacao!$B$7:$B$306,A60)=0,COUNTIFS(Validacao!$B$7:$B$306,A60,Validacao!$O$7:$O$306,"&lt;&gt;OK")&gt;0),"Por apurar",SUMIF(Validacao!$B$7:$B$306,A60,Validacao!$L$7:$L$306)))</f>
        <v/>
      </c>
      <c r="R60" s="24"/>
      <c r="S60" s="16" t="str">
        <f t="shared" si="1"/>
        <v/>
      </c>
      <c r="T60" s="21"/>
      <c r="U60" s="21"/>
      <c r="V60" s="35" t="str">
        <f>IF(B60="","",IF(OR(K60="",K60="Por esclarecer",L60="",M60="",N60="",U60=""),"Falta concluir apreciação técnica",IF(K60="Não elegível","Proposta desfavorável fundamentada",IF(OR(COUNTIF(C60:J60,"Cumpre")&lt;&gt;8,NOT(ISNUMBER(Q60)),NOT(ISNUMBER(R60)),INDEX(Financiamento!$Q$7:$Q$106,MATCH(A60,Financiamento!$A$7:$A$106,0))&lt;&gt;"Calculável"),"Por esclarecer ou validar",IF(OR(R60&lt;0,R60&gt;Instrucoes!$B$7),"Rever taxa proposta","Proposta técnica concluída")))))</f>
        <v/>
      </c>
    </row>
    <row r="61" spans="1:22" ht="34.950000000000003" customHeight="1">
      <c r="A61" s="8" t="s">
        <v>786</v>
      </c>
      <c r="B61" s="35" t="str">
        <f>IF(NOT(COUNTIFS(Intervencoes!$A$7:$A$106,A61,Intervencoes!$B$7:$B$106,"&lt;&gt;")=1),"",INDEX(Intervencoes!$B$7:$B$106,MATCH(A61,Intervencoes!$A$7:$A$106,0)))</f>
        <v/>
      </c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3"/>
      <c r="O61" s="37" t="str">
        <f>IF(B61="","",IF(OR(COUNTIF(Validacao!$B$7:$B$306,A61)=0,COUNTIFS(Validacao!$B$7:$B$306,A61,Validacao!$O$7:$O$306,"&lt;&gt;OK")&gt;0),"Por apurar",SUMIF(Validacao!$B$7:$B$306,A61,Validacao!$J$7:$J$306)))</f>
        <v/>
      </c>
      <c r="P61" s="37" t="str">
        <f>IF(B61="","",IF(OR(COUNTIF(Validacao!$B$7:$B$306,A61)=0,COUNTIFS(Validacao!$B$7:$B$306,A61,Validacao!$O$7:$O$306,"&lt;&gt;OK")&gt;0),"Por apurar",SUMIF(Validacao!$B$7:$B$306,A61,Validacao!$K$7:$K$306)))</f>
        <v/>
      </c>
      <c r="Q61" s="37" t="str">
        <f>IF(B61="","",IF(OR(COUNTIF(Validacao!$B$7:$B$306,A61)=0,COUNTIFS(Validacao!$B$7:$B$306,A61,Validacao!$O$7:$O$306,"&lt;&gt;OK")&gt;0),"Por apurar",SUMIF(Validacao!$B$7:$B$306,A61,Validacao!$L$7:$L$306)))</f>
        <v/>
      </c>
      <c r="R61" s="24"/>
      <c r="S61" s="16" t="str">
        <f t="shared" si="1"/>
        <v/>
      </c>
      <c r="T61" s="21"/>
      <c r="U61" s="21"/>
      <c r="V61" s="35" t="str">
        <f>IF(B61="","",IF(OR(K61="",K61="Por esclarecer",L61="",M61="",N61="",U61=""),"Falta concluir apreciação técnica",IF(K61="Não elegível","Proposta desfavorável fundamentada",IF(OR(COUNTIF(C61:J61,"Cumpre")&lt;&gt;8,NOT(ISNUMBER(Q61)),NOT(ISNUMBER(R61)),INDEX(Financiamento!$Q$7:$Q$106,MATCH(A61,Financiamento!$A$7:$A$106,0))&lt;&gt;"Calculável"),"Por esclarecer ou validar",IF(OR(R61&lt;0,R61&gt;Instrucoes!$B$7),"Rever taxa proposta","Proposta técnica concluída")))))</f>
        <v/>
      </c>
    </row>
    <row r="62" spans="1:22" ht="34.950000000000003" customHeight="1">
      <c r="A62" s="8" t="s">
        <v>787</v>
      </c>
      <c r="B62" s="35" t="str">
        <f>IF(NOT(COUNTIFS(Intervencoes!$A$7:$A$106,A62,Intervencoes!$B$7:$B$106,"&lt;&gt;")=1),"",INDEX(Intervencoes!$B$7:$B$106,MATCH(A62,Intervencoes!$A$7:$A$106,0)))</f>
        <v/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3"/>
      <c r="O62" s="37" t="str">
        <f>IF(B62="","",IF(OR(COUNTIF(Validacao!$B$7:$B$306,A62)=0,COUNTIFS(Validacao!$B$7:$B$306,A62,Validacao!$O$7:$O$306,"&lt;&gt;OK")&gt;0),"Por apurar",SUMIF(Validacao!$B$7:$B$306,A62,Validacao!$J$7:$J$306)))</f>
        <v/>
      </c>
      <c r="P62" s="37" t="str">
        <f>IF(B62="","",IF(OR(COUNTIF(Validacao!$B$7:$B$306,A62)=0,COUNTIFS(Validacao!$B$7:$B$306,A62,Validacao!$O$7:$O$306,"&lt;&gt;OK")&gt;0),"Por apurar",SUMIF(Validacao!$B$7:$B$306,A62,Validacao!$K$7:$K$306)))</f>
        <v/>
      </c>
      <c r="Q62" s="37" t="str">
        <f>IF(B62="","",IF(OR(COUNTIF(Validacao!$B$7:$B$306,A62)=0,COUNTIFS(Validacao!$B$7:$B$306,A62,Validacao!$O$7:$O$306,"&lt;&gt;OK")&gt;0),"Por apurar",SUMIF(Validacao!$B$7:$B$306,A62,Validacao!$L$7:$L$306)))</f>
        <v/>
      </c>
      <c r="R62" s="24"/>
      <c r="S62" s="16" t="str">
        <f t="shared" si="1"/>
        <v/>
      </c>
      <c r="T62" s="21"/>
      <c r="U62" s="21"/>
      <c r="V62" s="35" t="str">
        <f>IF(B62="","",IF(OR(K62="",K62="Por esclarecer",L62="",M62="",N62="",U62=""),"Falta concluir apreciação técnica",IF(K62="Não elegível","Proposta desfavorável fundamentada",IF(OR(COUNTIF(C62:J62,"Cumpre")&lt;&gt;8,NOT(ISNUMBER(Q62)),NOT(ISNUMBER(R62)),INDEX(Financiamento!$Q$7:$Q$106,MATCH(A62,Financiamento!$A$7:$A$106,0))&lt;&gt;"Calculável"),"Por esclarecer ou validar",IF(OR(R62&lt;0,R62&gt;Instrucoes!$B$7),"Rever taxa proposta","Proposta técnica concluída")))))</f>
        <v/>
      </c>
    </row>
    <row r="63" spans="1:22" ht="34.950000000000003" customHeight="1">
      <c r="A63" s="8" t="s">
        <v>788</v>
      </c>
      <c r="B63" s="35" t="str">
        <f>IF(NOT(COUNTIFS(Intervencoes!$A$7:$A$106,A63,Intervencoes!$B$7:$B$106,"&lt;&gt;")=1),"",INDEX(Intervencoes!$B$7:$B$106,MATCH(A63,Intervencoes!$A$7:$A$106,0)))</f>
        <v/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3"/>
      <c r="O63" s="37" t="str">
        <f>IF(B63="","",IF(OR(COUNTIF(Validacao!$B$7:$B$306,A63)=0,COUNTIFS(Validacao!$B$7:$B$306,A63,Validacao!$O$7:$O$306,"&lt;&gt;OK")&gt;0),"Por apurar",SUMIF(Validacao!$B$7:$B$306,A63,Validacao!$J$7:$J$306)))</f>
        <v/>
      </c>
      <c r="P63" s="37" t="str">
        <f>IF(B63="","",IF(OR(COUNTIF(Validacao!$B$7:$B$306,A63)=0,COUNTIFS(Validacao!$B$7:$B$306,A63,Validacao!$O$7:$O$306,"&lt;&gt;OK")&gt;0),"Por apurar",SUMIF(Validacao!$B$7:$B$306,A63,Validacao!$K$7:$K$306)))</f>
        <v/>
      </c>
      <c r="Q63" s="37" t="str">
        <f>IF(B63="","",IF(OR(COUNTIF(Validacao!$B$7:$B$306,A63)=0,COUNTIFS(Validacao!$B$7:$B$306,A63,Validacao!$O$7:$O$306,"&lt;&gt;OK")&gt;0),"Por apurar",SUMIF(Validacao!$B$7:$B$306,A63,Validacao!$L$7:$L$306)))</f>
        <v/>
      </c>
      <c r="R63" s="24"/>
      <c r="S63" s="16" t="str">
        <f t="shared" si="1"/>
        <v/>
      </c>
      <c r="T63" s="21"/>
      <c r="U63" s="21"/>
      <c r="V63" s="35" t="str">
        <f>IF(B63="","",IF(OR(K63="",K63="Por esclarecer",L63="",M63="",N63="",U63=""),"Falta concluir apreciação técnica",IF(K63="Não elegível","Proposta desfavorável fundamentada",IF(OR(COUNTIF(C63:J63,"Cumpre")&lt;&gt;8,NOT(ISNUMBER(Q63)),NOT(ISNUMBER(R63)),INDEX(Financiamento!$Q$7:$Q$106,MATCH(A63,Financiamento!$A$7:$A$106,0))&lt;&gt;"Calculável"),"Por esclarecer ou validar",IF(OR(R63&lt;0,R63&gt;Instrucoes!$B$7),"Rever taxa proposta","Proposta técnica concluída")))))</f>
        <v/>
      </c>
    </row>
    <row r="64" spans="1:22" ht="34.950000000000003" customHeight="1">
      <c r="A64" s="8" t="s">
        <v>789</v>
      </c>
      <c r="B64" s="35" t="str">
        <f>IF(NOT(COUNTIFS(Intervencoes!$A$7:$A$106,A64,Intervencoes!$B$7:$B$106,"&lt;&gt;")=1),"",INDEX(Intervencoes!$B$7:$B$106,MATCH(A64,Intervencoes!$A$7:$A$106,0)))</f>
        <v/>
      </c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3"/>
      <c r="O64" s="37" t="str">
        <f>IF(B64="","",IF(OR(COUNTIF(Validacao!$B$7:$B$306,A64)=0,COUNTIFS(Validacao!$B$7:$B$306,A64,Validacao!$O$7:$O$306,"&lt;&gt;OK")&gt;0),"Por apurar",SUMIF(Validacao!$B$7:$B$306,A64,Validacao!$J$7:$J$306)))</f>
        <v/>
      </c>
      <c r="P64" s="37" t="str">
        <f>IF(B64="","",IF(OR(COUNTIF(Validacao!$B$7:$B$306,A64)=0,COUNTIFS(Validacao!$B$7:$B$306,A64,Validacao!$O$7:$O$306,"&lt;&gt;OK")&gt;0),"Por apurar",SUMIF(Validacao!$B$7:$B$306,A64,Validacao!$K$7:$K$306)))</f>
        <v/>
      </c>
      <c r="Q64" s="37" t="str">
        <f>IF(B64="","",IF(OR(COUNTIF(Validacao!$B$7:$B$306,A64)=0,COUNTIFS(Validacao!$B$7:$B$306,A64,Validacao!$O$7:$O$306,"&lt;&gt;OK")&gt;0),"Por apurar",SUMIF(Validacao!$B$7:$B$306,A64,Validacao!$L$7:$L$306)))</f>
        <v/>
      </c>
      <c r="R64" s="24"/>
      <c r="S64" s="16" t="str">
        <f t="shared" si="1"/>
        <v/>
      </c>
      <c r="T64" s="21"/>
      <c r="U64" s="21"/>
      <c r="V64" s="35" t="str">
        <f>IF(B64="","",IF(OR(K64="",K64="Por esclarecer",L64="",M64="",N64="",U64=""),"Falta concluir apreciação técnica",IF(K64="Não elegível","Proposta desfavorável fundamentada",IF(OR(COUNTIF(C64:J64,"Cumpre")&lt;&gt;8,NOT(ISNUMBER(Q64)),NOT(ISNUMBER(R64)),INDEX(Financiamento!$Q$7:$Q$106,MATCH(A64,Financiamento!$A$7:$A$106,0))&lt;&gt;"Calculável"),"Por esclarecer ou validar",IF(OR(R64&lt;0,R64&gt;Instrucoes!$B$7),"Rever taxa proposta","Proposta técnica concluída")))))</f>
        <v/>
      </c>
    </row>
    <row r="65" spans="1:22" ht="34.950000000000003" customHeight="1">
      <c r="A65" s="8" t="s">
        <v>790</v>
      </c>
      <c r="B65" s="35" t="str">
        <f>IF(NOT(COUNTIFS(Intervencoes!$A$7:$A$106,A65,Intervencoes!$B$7:$B$106,"&lt;&gt;")=1),"",INDEX(Intervencoes!$B$7:$B$106,MATCH(A65,Intervencoes!$A$7:$A$106,0)))</f>
        <v/>
      </c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3"/>
      <c r="O65" s="37" t="str">
        <f>IF(B65="","",IF(OR(COUNTIF(Validacao!$B$7:$B$306,A65)=0,COUNTIFS(Validacao!$B$7:$B$306,A65,Validacao!$O$7:$O$306,"&lt;&gt;OK")&gt;0),"Por apurar",SUMIF(Validacao!$B$7:$B$306,A65,Validacao!$J$7:$J$306)))</f>
        <v/>
      </c>
      <c r="P65" s="37" t="str">
        <f>IF(B65="","",IF(OR(COUNTIF(Validacao!$B$7:$B$306,A65)=0,COUNTIFS(Validacao!$B$7:$B$306,A65,Validacao!$O$7:$O$306,"&lt;&gt;OK")&gt;0),"Por apurar",SUMIF(Validacao!$B$7:$B$306,A65,Validacao!$K$7:$K$306)))</f>
        <v/>
      </c>
      <c r="Q65" s="37" t="str">
        <f>IF(B65="","",IF(OR(COUNTIF(Validacao!$B$7:$B$306,A65)=0,COUNTIFS(Validacao!$B$7:$B$306,A65,Validacao!$O$7:$O$306,"&lt;&gt;OK")&gt;0),"Por apurar",SUMIF(Validacao!$B$7:$B$306,A65,Validacao!$L$7:$L$306)))</f>
        <v/>
      </c>
      <c r="R65" s="24"/>
      <c r="S65" s="16" t="str">
        <f t="shared" si="1"/>
        <v/>
      </c>
      <c r="T65" s="21"/>
      <c r="U65" s="21"/>
      <c r="V65" s="35" t="str">
        <f>IF(B65="","",IF(OR(K65="",K65="Por esclarecer",L65="",M65="",N65="",U65=""),"Falta concluir apreciação técnica",IF(K65="Não elegível","Proposta desfavorável fundamentada",IF(OR(COUNTIF(C65:J65,"Cumpre")&lt;&gt;8,NOT(ISNUMBER(Q65)),NOT(ISNUMBER(R65)),INDEX(Financiamento!$Q$7:$Q$106,MATCH(A65,Financiamento!$A$7:$A$106,0))&lt;&gt;"Calculável"),"Por esclarecer ou validar",IF(OR(R65&lt;0,R65&gt;Instrucoes!$B$7),"Rever taxa proposta","Proposta técnica concluída")))))</f>
        <v/>
      </c>
    </row>
    <row r="66" spans="1:22" ht="34.950000000000003" customHeight="1">
      <c r="A66" s="8" t="s">
        <v>791</v>
      </c>
      <c r="B66" s="35" t="str">
        <f>IF(NOT(COUNTIFS(Intervencoes!$A$7:$A$106,A66,Intervencoes!$B$7:$B$106,"&lt;&gt;")=1),"",INDEX(Intervencoes!$B$7:$B$106,MATCH(A66,Intervencoes!$A$7:$A$106,0)))</f>
        <v/>
      </c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3"/>
      <c r="O66" s="37" t="str">
        <f>IF(B66="","",IF(OR(COUNTIF(Validacao!$B$7:$B$306,A66)=0,COUNTIFS(Validacao!$B$7:$B$306,A66,Validacao!$O$7:$O$306,"&lt;&gt;OK")&gt;0),"Por apurar",SUMIF(Validacao!$B$7:$B$306,A66,Validacao!$J$7:$J$306)))</f>
        <v/>
      </c>
      <c r="P66" s="37" t="str">
        <f>IF(B66="","",IF(OR(COUNTIF(Validacao!$B$7:$B$306,A66)=0,COUNTIFS(Validacao!$B$7:$B$306,A66,Validacao!$O$7:$O$306,"&lt;&gt;OK")&gt;0),"Por apurar",SUMIF(Validacao!$B$7:$B$306,A66,Validacao!$K$7:$K$306)))</f>
        <v/>
      </c>
      <c r="Q66" s="37" t="str">
        <f>IF(B66="","",IF(OR(COUNTIF(Validacao!$B$7:$B$306,A66)=0,COUNTIFS(Validacao!$B$7:$B$306,A66,Validacao!$O$7:$O$306,"&lt;&gt;OK")&gt;0),"Por apurar",SUMIF(Validacao!$B$7:$B$306,A66,Validacao!$L$7:$L$306)))</f>
        <v/>
      </c>
      <c r="R66" s="24"/>
      <c r="S66" s="16" t="str">
        <f t="shared" si="1"/>
        <v/>
      </c>
      <c r="T66" s="21"/>
      <c r="U66" s="21"/>
      <c r="V66" s="35" t="str">
        <f>IF(B66="","",IF(OR(K66="",K66="Por esclarecer",L66="",M66="",N66="",U66=""),"Falta concluir apreciação técnica",IF(K66="Não elegível","Proposta desfavorável fundamentada",IF(OR(COUNTIF(C66:J66,"Cumpre")&lt;&gt;8,NOT(ISNUMBER(Q66)),NOT(ISNUMBER(R66)),INDEX(Financiamento!$Q$7:$Q$106,MATCH(A66,Financiamento!$A$7:$A$106,0))&lt;&gt;"Calculável"),"Por esclarecer ou validar",IF(OR(R66&lt;0,R66&gt;Instrucoes!$B$7),"Rever taxa proposta","Proposta técnica concluída")))))</f>
        <v/>
      </c>
    </row>
    <row r="67" spans="1:22" ht="34.950000000000003" customHeight="1">
      <c r="A67" s="8" t="s">
        <v>792</v>
      </c>
      <c r="B67" s="35" t="str">
        <f>IF(NOT(COUNTIFS(Intervencoes!$A$7:$A$106,A67,Intervencoes!$B$7:$B$106,"&lt;&gt;")=1),"",INDEX(Intervencoes!$B$7:$B$106,MATCH(A67,Intervencoes!$A$7:$A$106,0)))</f>
        <v/>
      </c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3"/>
      <c r="O67" s="37" t="str">
        <f>IF(B67="","",IF(OR(COUNTIF(Validacao!$B$7:$B$306,A67)=0,COUNTIFS(Validacao!$B$7:$B$306,A67,Validacao!$O$7:$O$306,"&lt;&gt;OK")&gt;0),"Por apurar",SUMIF(Validacao!$B$7:$B$306,A67,Validacao!$J$7:$J$306)))</f>
        <v/>
      </c>
      <c r="P67" s="37" t="str">
        <f>IF(B67="","",IF(OR(COUNTIF(Validacao!$B$7:$B$306,A67)=0,COUNTIFS(Validacao!$B$7:$B$306,A67,Validacao!$O$7:$O$306,"&lt;&gt;OK")&gt;0),"Por apurar",SUMIF(Validacao!$B$7:$B$306,A67,Validacao!$K$7:$K$306)))</f>
        <v/>
      </c>
      <c r="Q67" s="37" t="str">
        <f>IF(B67="","",IF(OR(COUNTIF(Validacao!$B$7:$B$306,A67)=0,COUNTIFS(Validacao!$B$7:$B$306,A67,Validacao!$O$7:$O$306,"&lt;&gt;OK")&gt;0),"Por apurar",SUMIF(Validacao!$B$7:$B$306,A67,Validacao!$L$7:$L$306)))</f>
        <v/>
      </c>
      <c r="R67" s="24"/>
      <c r="S67" s="16" t="str">
        <f t="shared" si="1"/>
        <v/>
      </c>
      <c r="T67" s="21"/>
      <c r="U67" s="21"/>
      <c r="V67" s="35" t="str">
        <f>IF(B67="","",IF(OR(K67="",K67="Por esclarecer",L67="",M67="",N67="",U67=""),"Falta concluir apreciação técnica",IF(K67="Não elegível","Proposta desfavorável fundamentada",IF(OR(COUNTIF(C67:J67,"Cumpre")&lt;&gt;8,NOT(ISNUMBER(Q67)),NOT(ISNUMBER(R67)),INDEX(Financiamento!$Q$7:$Q$106,MATCH(A67,Financiamento!$A$7:$A$106,0))&lt;&gt;"Calculável"),"Por esclarecer ou validar",IF(OR(R67&lt;0,R67&gt;Instrucoes!$B$7),"Rever taxa proposta","Proposta técnica concluída")))))</f>
        <v/>
      </c>
    </row>
    <row r="68" spans="1:22" ht="34.950000000000003" customHeight="1">
      <c r="A68" s="8" t="s">
        <v>793</v>
      </c>
      <c r="B68" s="35" t="str">
        <f>IF(NOT(COUNTIFS(Intervencoes!$A$7:$A$106,A68,Intervencoes!$B$7:$B$106,"&lt;&gt;")=1),"",INDEX(Intervencoes!$B$7:$B$106,MATCH(A68,Intervencoes!$A$7:$A$106,0)))</f>
        <v/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3"/>
      <c r="O68" s="37" t="str">
        <f>IF(B68="","",IF(OR(COUNTIF(Validacao!$B$7:$B$306,A68)=0,COUNTIFS(Validacao!$B$7:$B$306,A68,Validacao!$O$7:$O$306,"&lt;&gt;OK")&gt;0),"Por apurar",SUMIF(Validacao!$B$7:$B$306,A68,Validacao!$J$7:$J$306)))</f>
        <v/>
      </c>
      <c r="P68" s="37" t="str">
        <f>IF(B68="","",IF(OR(COUNTIF(Validacao!$B$7:$B$306,A68)=0,COUNTIFS(Validacao!$B$7:$B$306,A68,Validacao!$O$7:$O$306,"&lt;&gt;OK")&gt;0),"Por apurar",SUMIF(Validacao!$B$7:$B$306,A68,Validacao!$K$7:$K$306)))</f>
        <v/>
      </c>
      <c r="Q68" s="37" t="str">
        <f>IF(B68="","",IF(OR(COUNTIF(Validacao!$B$7:$B$306,A68)=0,COUNTIFS(Validacao!$B$7:$B$306,A68,Validacao!$O$7:$O$306,"&lt;&gt;OK")&gt;0),"Por apurar",SUMIF(Validacao!$B$7:$B$306,A68,Validacao!$L$7:$L$306)))</f>
        <v/>
      </c>
      <c r="R68" s="24"/>
      <c r="S68" s="16" t="str">
        <f t="shared" si="1"/>
        <v/>
      </c>
      <c r="T68" s="21"/>
      <c r="U68" s="21"/>
      <c r="V68" s="35" t="str">
        <f>IF(B68="","",IF(OR(K68="",K68="Por esclarecer",L68="",M68="",N68="",U68=""),"Falta concluir apreciação técnica",IF(K68="Não elegível","Proposta desfavorável fundamentada",IF(OR(COUNTIF(C68:J68,"Cumpre")&lt;&gt;8,NOT(ISNUMBER(Q68)),NOT(ISNUMBER(R68)),INDEX(Financiamento!$Q$7:$Q$106,MATCH(A68,Financiamento!$A$7:$A$106,0))&lt;&gt;"Calculável"),"Por esclarecer ou validar",IF(OR(R68&lt;0,R68&gt;Instrucoes!$B$7),"Rever taxa proposta","Proposta técnica concluída")))))</f>
        <v/>
      </c>
    </row>
    <row r="69" spans="1:22" ht="34.950000000000003" customHeight="1">
      <c r="A69" s="8" t="s">
        <v>794</v>
      </c>
      <c r="B69" s="35" t="str">
        <f>IF(NOT(COUNTIFS(Intervencoes!$A$7:$A$106,A69,Intervencoes!$B$7:$B$106,"&lt;&gt;")=1),"",INDEX(Intervencoes!$B$7:$B$106,MATCH(A69,Intervencoes!$A$7:$A$106,0)))</f>
        <v/>
      </c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3"/>
      <c r="O69" s="37" t="str">
        <f>IF(B69="","",IF(OR(COUNTIF(Validacao!$B$7:$B$306,A69)=0,COUNTIFS(Validacao!$B$7:$B$306,A69,Validacao!$O$7:$O$306,"&lt;&gt;OK")&gt;0),"Por apurar",SUMIF(Validacao!$B$7:$B$306,A69,Validacao!$J$7:$J$306)))</f>
        <v/>
      </c>
      <c r="P69" s="37" t="str">
        <f>IF(B69="","",IF(OR(COUNTIF(Validacao!$B$7:$B$306,A69)=0,COUNTIFS(Validacao!$B$7:$B$306,A69,Validacao!$O$7:$O$306,"&lt;&gt;OK")&gt;0),"Por apurar",SUMIF(Validacao!$B$7:$B$306,A69,Validacao!$K$7:$K$306)))</f>
        <v/>
      </c>
      <c r="Q69" s="37" t="str">
        <f>IF(B69="","",IF(OR(COUNTIF(Validacao!$B$7:$B$306,A69)=0,COUNTIFS(Validacao!$B$7:$B$306,A69,Validacao!$O$7:$O$306,"&lt;&gt;OK")&gt;0),"Por apurar",SUMIF(Validacao!$B$7:$B$306,A69,Validacao!$L$7:$L$306)))</f>
        <v/>
      </c>
      <c r="R69" s="24"/>
      <c r="S69" s="16" t="str">
        <f t="shared" si="1"/>
        <v/>
      </c>
      <c r="T69" s="21"/>
      <c r="U69" s="21"/>
      <c r="V69" s="35" t="str">
        <f>IF(B69="","",IF(OR(K69="",K69="Por esclarecer",L69="",M69="",N69="",U69=""),"Falta concluir apreciação técnica",IF(K69="Não elegível","Proposta desfavorável fundamentada",IF(OR(COUNTIF(C69:J69,"Cumpre")&lt;&gt;8,NOT(ISNUMBER(Q69)),NOT(ISNUMBER(R69)),INDEX(Financiamento!$Q$7:$Q$106,MATCH(A69,Financiamento!$A$7:$A$106,0))&lt;&gt;"Calculável"),"Por esclarecer ou validar",IF(OR(R69&lt;0,R69&gt;Instrucoes!$B$7),"Rever taxa proposta","Proposta técnica concluída")))))</f>
        <v/>
      </c>
    </row>
    <row r="70" spans="1:22" ht="34.950000000000003" customHeight="1">
      <c r="A70" s="8" t="s">
        <v>795</v>
      </c>
      <c r="B70" s="35" t="str">
        <f>IF(NOT(COUNTIFS(Intervencoes!$A$7:$A$106,A70,Intervencoes!$B$7:$B$106,"&lt;&gt;")=1),"",INDEX(Intervencoes!$B$7:$B$106,MATCH(A70,Intervencoes!$A$7:$A$106,0)))</f>
        <v/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3"/>
      <c r="O70" s="37" t="str">
        <f>IF(B70="","",IF(OR(COUNTIF(Validacao!$B$7:$B$306,A70)=0,COUNTIFS(Validacao!$B$7:$B$306,A70,Validacao!$O$7:$O$306,"&lt;&gt;OK")&gt;0),"Por apurar",SUMIF(Validacao!$B$7:$B$306,A70,Validacao!$J$7:$J$306)))</f>
        <v/>
      </c>
      <c r="P70" s="37" t="str">
        <f>IF(B70="","",IF(OR(COUNTIF(Validacao!$B$7:$B$306,A70)=0,COUNTIFS(Validacao!$B$7:$B$306,A70,Validacao!$O$7:$O$306,"&lt;&gt;OK")&gt;0),"Por apurar",SUMIF(Validacao!$B$7:$B$306,A70,Validacao!$K$7:$K$306)))</f>
        <v/>
      </c>
      <c r="Q70" s="37" t="str">
        <f>IF(B70="","",IF(OR(COUNTIF(Validacao!$B$7:$B$306,A70)=0,COUNTIFS(Validacao!$B$7:$B$306,A70,Validacao!$O$7:$O$306,"&lt;&gt;OK")&gt;0),"Por apurar",SUMIF(Validacao!$B$7:$B$306,A70,Validacao!$L$7:$L$306)))</f>
        <v/>
      </c>
      <c r="R70" s="24"/>
      <c r="S70" s="16" t="str">
        <f t="shared" si="1"/>
        <v/>
      </c>
      <c r="T70" s="21"/>
      <c r="U70" s="21"/>
      <c r="V70" s="35" t="str">
        <f>IF(B70="","",IF(OR(K70="",K70="Por esclarecer",L70="",M70="",N70="",U70=""),"Falta concluir apreciação técnica",IF(K70="Não elegível","Proposta desfavorável fundamentada",IF(OR(COUNTIF(C70:J70,"Cumpre")&lt;&gt;8,NOT(ISNUMBER(Q70)),NOT(ISNUMBER(R70)),INDEX(Financiamento!$Q$7:$Q$106,MATCH(A70,Financiamento!$A$7:$A$106,0))&lt;&gt;"Calculável"),"Por esclarecer ou validar",IF(OR(R70&lt;0,R70&gt;Instrucoes!$B$7),"Rever taxa proposta","Proposta técnica concluída")))))</f>
        <v/>
      </c>
    </row>
    <row r="71" spans="1:22" ht="34.950000000000003" customHeight="1">
      <c r="A71" s="8" t="s">
        <v>796</v>
      </c>
      <c r="B71" s="35" t="str">
        <f>IF(NOT(COUNTIFS(Intervencoes!$A$7:$A$106,A71,Intervencoes!$B$7:$B$106,"&lt;&gt;")=1),"",INDEX(Intervencoes!$B$7:$B$106,MATCH(A71,Intervencoes!$A$7:$A$106,0)))</f>
        <v/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3"/>
      <c r="O71" s="37" t="str">
        <f>IF(B71="","",IF(OR(COUNTIF(Validacao!$B$7:$B$306,A71)=0,COUNTIFS(Validacao!$B$7:$B$306,A71,Validacao!$O$7:$O$306,"&lt;&gt;OK")&gt;0),"Por apurar",SUMIF(Validacao!$B$7:$B$306,A71,Validacao!$J$7:$J$306)))</f>
        <v/>
      </c>
      <c r="P71" s="37" t="str">
        <f>IF(B71="","",IF(OR(COUNTIF(Validacao!$B$7:$B$306,A71)=0,COUNTIFS(Validacao!$B$7:$B$306,A71,Validacao!$O$7:$O$306,"&lt;&gt;OK")&gt;0),"Por apurar",SUMIF(Validacao!$B$7:$B$306,A71,Validacao!$K$7:$K$306)))</f>
        <v/>
      </c>
      <c r="Q71" s="37" t="str">
        <f>IF(B71="","",IF(OR(COUNTIF(Validacao!$B$7:$B$306,A71)=0,COUNTIFS(Validacao!$B$7:$B$306,A71,Validacao!$O$7:$O$306,"&lt;&gt;OK")&gt;0),"Por apurar",SUMIF(Validacao!$B$7:$B$306,A71,Validacao!$L$7:$L$306)))</f>
        <v/>
      </c>
      <c r="R71" s="24"/>
      <c r="S71" s="16" t="str">
        <f t="shared" si="1"/>
        <v/>
      </c>
      <c r="T71" s="21"/>
      <c r="U71" s="21"/>
      <c r="V71" s="35" t="str">
        <f>IF(B71="","",IF(OR(K71="",K71="Por esclarecer",L71="",M71="",N71="",U71=""),"Falta concluir apreciação técnica",IF(K71="Não elegível","Proposta desfavorável fundamentada",IF(OR(COUNTIF(C71:J71,"Cumpre")&lt;&gt;8,NOT(ISNUMBER(Q71)),NOT(ISNUMBER(R71)),INDEX(Financiamento!$Q$7:$Q$106,MATCH(A71,Financiamento!$A$7:$A$106,0))&lt;&gt;"Calculável"),"Por esclarecer ou validar",IF(OR(R71&lt;0,R71&gt;Instrucoes!$B$7),"Rever taxa proposta","Proposta técnica concluída")))))</f>
        <v/>
      </c>
    </row>
    <row r="72" spans="1:22" ht="34.950000000000003" customHeight="1">
      <c r="A72" s="8" t="s">
        <v>797</v>
      </c>
      <c r="B72" s="35" t="str">
        <f>IF(NOT(COUNTIFS(Intervencoes!$A$7:$A$106,A72,Intervencoes!$B$7:$B$106,"&lt;&gt;")=1),"",INDEX(Intervencoes!$B$7:$B$106,MATCH(A72,Intervencoes!$A$7:$A$106,0)))</f>
        <v/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3"/>
      <c r="O72" s="37" t="str">
        <f>IF(B72="","",IF(OR(COUNTIF(Validacao!$B$7:$B$306,A72)=0,COUNTIFS(Validacao!$B$7:$B$306,A72,Validacao!$O$7:$O$306,"&lt;&gt;OK")&gt;0),"Por apurar",SUMIF(Validacao!$B$7:$B$306,A72,Validacao!$J$7:$J$306)))</f>
        <v/>
      </c>
      <c r="P72" s="37" t="str">
        <f>IF(B72="","",IF(OR(COUNTIF(Validacao!$B$7:$B$306,A72)=0,COUNTIFS(Validacao!$B$7:$B$306,A72,Validacao!$O$7:$O$306,"&lt;&gt;OK")&gt;0),"Por apurar",SUMIF(Validacao!$B$7:$B$306,A72,Validacao!$K$7:$K$306)))</f>
        <v/>
      </c>
      <c r="Q72" s="37" t="str">
        <f>IF(B72="","",IF(OR(COUNTIF(Validacao!$B$7:$B$306,A72)=0,COUNTIFS(Validacao!$B$7:$B$306,A72,Validacao!$O$7:$O$306,"&lt;&gt;OK")&gt;0),"Por apurar",SUMIF(Validacao!$B$7:$B$306,A72,Validacao!$L$7:$L$306)))</f>
        <v/>
      </c>
      <c r="R72" s="24"/>
      <c r="S72" s="16" t="str">
        <f t="shared" si="1"/>
        <v/>
      </c>
      <c r="T72" s="21"/>
      <c r="U72" s="21"/>
      <c r="V72" s="35" t="str">
        <f>IF(B72="","",IF(OR(K72="",K72="Por esclarecer",L72="",M72="",N72="",U72=""),"Falta concluir apreciação técnica",IF(K72="Não elegível","Proposta desfavorável fundamentada",IF(OR(COUNTIF(C72:J72,"Cumpre")&lt;&gt;8,NOT(ISNUMBER(Q72)),NOT(ISNUMBER(R72)),INDEX(Financiamento!$Q$7:$Q$106,MATCH(A72,Financiamento!$A$7:$A$106,0))&lt;&gt;"Calculável"),"Por esclarecer ou validar",IF(OR(R72&lt;0,R72&gt;Instrucoes!$B$7),"Rever taxa proposta","Proposta técnica concluída")))))</f>
        <v/>
      </c>
    </row>
    <row r="73" spans="1:22" ht="34.950000000000003" customHeight="1">
      <c r="A73" s="8" t="s">
        <v>798</v>
      </c>
      <c r="B73" s="35" t="str">
        <f>IF(NOT(COUNTIFS(Intervencoes!$A$7:$A$106,A73,Intervencoes!$B$7:$B$106,"&lt;&gt;")=1),"",INDEX(Intervencoes!$B$7:$B$106,MATCH(A73,Intervencoes!$A$7:$A$106,0)))</f>
        <v/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3"/>
      <c r="O73" s="37" t="str">
        <f>IF(B73="","",IF(OR(COUNTIF(Validacao!$B$7:$B$306,A73)=0,COUNTIFS(Validacao!$B$7:$B$306,A73,Validacao!$O$7:$O$306,"&lt;&gt;OK")&gt;0),"Por apurar",SUMIF(Validacao!$B$7:$B$306,A73,Validacao!$J$7:$J$306)))</f>
        <v/>
      </c>
      <c r="P73" s="37" t="str">
        <f>IF(B73="","",IF(OR(COUNTIF(Validacao!$B$7:$B$306,A73)=0,COUNTIFS(Validacao!$B$7:$B$306,A73,Validacao!$O$7:$O$306,"&lt;&gt;OK")&gt;0),"Por apurar",SUMIF(Validacao!$B$7:$B$306,A73,Validacao!$K$7:$K$306)))</f>
        <v/>
      </c>
      <c r="Q73" s="37" t="str">
        <f>IF(B73="","",IF(OR(COUNTIF(Validacao!$B$7:$B$306,A73)=0,COUNTIFS(Validacao!$B$7:$B$306,A73,Validacao!$O$7:$O$306,"&lt;&gt;OK")&gt;0),"Por apurar",SUMIF(Validacao!$B$7:$B$306,A73,Validacao!$L$7:$L$306)))</f>
        <v/>
      </c>
      <c r="R73" s="24"/>
      <c r="S73" s="16" t="str">
        <f t="shared" si="1"/>
        <v/>
      </c>
      <c r="T73" s="21"/>
      <c r="U73" s="21"/>
      <c r="V73" s="35" t="str">
        <f>IF(B73="","",IF(OR(K73="",K73="Por esclarecer",L73="",M73="",N73="",U73=""),"Falta concluir apreciação técnica",IF(K73="Não elegível","Proposta desfavorável fundamentada",IF(OR(COUNTIF(C73:J73,"Cumpre")&lt;&gt;8,NOT(ISNUMBER(Q73)),NOT(ISNUMBER(R73)),INDEX(Financiamento!$Q$7:$Q$106,MATCH(A73,Financiamento!$A$7:$A$106,0))&lt;&gt;"Calculável"),"Por esclarecer ou validar",IF(OR(R73&lt;0,R73&gt;Instrucoes!$B$7),"Rever taxa proposta","Proposta técnica concluída")))))</f>
        <v/>
      </c>
    </row>
    <row r="74" spans="1:22" ht="34.950000000000003" customHeight="1">
      <c r="A74" s="8" t="s">
        <v>799</v>
      </c>
      <c r="B74" s="35" t="str">
        <f>IF(NOT(COUNTIFS(Intervencoes!$A$7:$A$106,A74,Intervencoes!$B$7:$B$106,"&lt;&gt;")=1),"",INDEX(Intervencoes!$B$7:$B$106,MATCH(A74,Intervencoes!$A$7:$A$106,0)))</f>
        <v/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3"/>
      <c r="O74" s="37" t="str">
        <f>IF(B74="","",IF(OR(COUNTIF(Validacao!$B$7:$B$306,A74)=0,COUNTIFS(Validacao!$B$7:$B$306,A74,Validacao!$O$7:$O$306,"&lt;&gt;OK")&gt;0),"Por apurar",SUMIF(Validacao!$B$7:$B$306,A74,Validacao!$J$7:$J$306)))</f>
        <v/>
      </c>
      <c r="P74" s="37" t="str">
        <f>IF(B74="","",IF(OR(COUNTIF(Validacao!$B$7:$B$306,A74)=0,COUNTIFS(Validacao!$B$7:$B$306,A74,Validacao!$O$7:$O$306,"&lt;&gt;OK")&gt;0),"Por apurar",SUMIF(Validacao!$B$7:$B$306,A74,Validacao!$K$7:$K$306)))</f>
        <v/>
      </c>
      <c r="Q74" s="37" t="str">
        <f>IF(B74="","",IF(OR(COUNTIF(Validacao!$B$7:$B$306,A74)=0,COUNTIFS(Validacao!$B$7:$B$306,A74,Validacao!$O$7:$O$306,"&lt;&gt;OK")&gt;0),"Por apurar",SUMIF(Validacao!$B$7:$B$306,A74,Validacao!$L$7:$L$306)))</f>
        <v/>
      </c>
      <c r="R74" s="24"/>
      <c r="S74" s="16" t="str">
        <f t="shared" si="1"/>
        <v/>
      </c>
      <c r="T74" s="21"/>
      <c r="U74" s="21"/>
      <c r="V74" s="35" t="str">
        <f>IF(B74="","",IF(OR(K74="",K74="Por esclarecer",L74="",M74="",N74="",U74=""),"Falta concluir apreciação técnica",IF(K74="Não elegível","Proposta desfavorável fundamentada",IF(OR(COUNTIF(C74:J74,"Cumpre")&lt;&gt;8,NOT(ISNUMBER(Q74)),NOT(ISNUMBER(R74)),INDEX(Financiamento!$Q$7:$Q$106,MATCH(A74,Financiamento!$A$7:$A$106,0))&lt;&gt;"Calculável"),"Por esclarecer ou validar",IF(OR(R74&lt;0,R74&gt;Instrucoes!$B$7),"Rever taxa proposta","Proposta técnica concluída")))))</f>
        <v/>
      </c>
    </row>
    <row r="75" spans="1:22" ht="34.950000000000003" customHeight="1">
      <c r="A75" s="8" t="s">
        <v>800</v>
      </c>
      <c r="B75" s="35" t="str">
        <f>IF(NOT(COUNTIFS(Intervencoes!$A$7:$A$106,A75,Intervencoes!$B$7:$B$106,"&lt;&gt;")=1),"",INDEX(Intervencoes!$B$7:$B$106,MATCH(A75,Intervencoes!$A$7:$A$106,0)))</f>
        <v/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3"/>
      <c r="O75" s="37" t="str">
        <f>IF(B75="","",IF(OR(COUNTIF(Validacao!$B$7:$B$306,A75)=0,COUNTIFS(Validacao!$B$7:$B$306,A75,Validacao!$O$7:$O$306,"&lt;&gt;OK")&gt;0),"Por apurar",SUMIF(Validacao!$B$7:$B$306,A75,Validacao!$J$7:$J$306)))</f>
        <v/>
      </c>
      <c r="P75" s="37" t="str">
        <f>IF(B75="","",IF(OR(COUNTIF(Validacao!$B$7:$B$306,A75)=0,COUNTIFS(Validacao!$B$7:$B$306,A75,Validacao!$O$7:$O$306,"&lt;&gt;OK")&gt;0),"Por apurar",SUMIF(Validacao!$B$7:$B$306,A75,Validacao!$K$7:$K$306)))</f>
        <v/>
      </c>
      <c r="Q75" s="37" t="str">
        <f>IF(B75="","",IF(OR(COUNTIF(Validacao!$B$7:$B$306,A75)=0,COUNTIFS(Validacao!$B$7:$B$306,A75,Validacao!$O$7:$O$306,"&lt;&gt;OK")&gt;0),"Por apurar",SUMIF(Validacao!$B$7:$B$306,A75,Validacao!$L$7:$L$306)))</f>
        <v/>
      </c>
      <c r="R75" s="24"/>
      <c r="S75" s="16" t="str">
        <f t="shared" si="1"/>
        <v/>
      </c>
      <c r="T75" s="21"/>
      <c r="U75" s="21"/>
      <c r="V75" s="35" t="str">
        <f>IF(B75="","",IF(OR(K75="",K75="Por esclarecer",L75="",M75="",N75="",U75=""),"Falta concluir apreciação técnica",IF(K75="Não elegível","Proposta desfavorável fundamentada",IF(OR(COUNTIF(C75:J75,"Cumpre")&lt;&gt;8,NOT(ISNUMBER(Q75)),NOT(ISNUMBER(R75)),INDEX(Financiamento!$Q$7:$Q$106,MATCH(A75,Financiamento!$A$7:$A$106,0))&lt;&gt;"Calculável"),"Por esclarecer ou validar",IF(OR(R75&lt;0,R75&gt;Instrucoes!$B$7),"Rever taxa proposta","Proposta técnica concluída")))))</f>
        <v/>
      </c>
    </row>
    <row r="76" spans="1:22" ht="34.950000000000003" customHeight="1">
      <c r="A76" s="8" t="s">
        <v>801</v>
      </c>
      <c r="B76" s="35" t="str">
        <f>IF(NOT(COUNTIFS(Intervencoes!$A$7:$A$106,A76,Intervencoes!$B$7:$B$106,"&lt;&gt;")=1),"",INDEX(Intervencoes!$B$7:$B$106,MATCH(A76,Intervencoes!$A$7:$A$106,0)))</f>
        <v/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3"/>
      <c r="O76" s="37" t="str">
        <f>IF(B76="","",IF(OR(COUNTIF(Validacao!$B$7:$B$306,A76)=0,COUNTIFS(Validacao!$B$7:$B$306,A76,Validacao!$O$7:$O$306,"&lt;&gt;OK")&gt;0),"Por apurar",SUMIF(Validacao!$B$7:$B$306,A76,Validacao!$J$7:$J$306)))</f>
        <v/>
      </c>
      <c r="P76" s="37" t="str">
        <f>IF(B76="","",IF(OR(COUNTIF(Validacao!$B$7:$B$306,A76)=0,COUNTIFS(Validacao!$B$7:$B$306,A76,Validacao!$O$7:$O$306,"&lt;&gt;OK")&gt;0),"Por apurar",SUMIF(Validacao!$B$7:$B$306,A76,Validacao!$K$7:$K$306)))</f>
        <v/>
      </c>
      <c r="Q76" s="37" t="str">
        <f>IF(B76="","",IF(OR(COUNTIF(Validacao!$B$7:$B$306,A76)=0,COUNTIFS(Validacao!$B$7:$B$306,A76,Validacao!$O$7:$O$306,"&lt;&gt;OK")&gt;0),"Por apurar",SUMIF(Validacao!$B$7:$B$306,A76,Validacao!$L$7:$L$306)))</f>
        <v/>
      </c>
      <c r="R76" s="24"/>
      <c r="S76" s="16" t="str">
        <f t="shared" si="1"/>
        <v/>
      </c>
      <c r="T76" s="21"/>
      <c r="U76" s="21"/>
      <c r="V76" s="35" t="str">
        <f>IF(B76="","",IF(OR(K76="",K76="Por esclarecer",L76="",M76="",N76="",U76=""),"Falta concluir apreciação técnica",IF(K76="Não elegível","Proposta desfavorável fundamentada",IF(OR(COUNTIF(C76:J76,"Cumpre")&lt;&gt;8,NOT(ISNUMBER(Q76)),NOT(ISNUMBER(R76)),INDEX(Financiamento!$Q$7:$Q$106,MATCH(A76,Financiamento!$A$7:$A$106,0))&lt;&gt;"Calculável"),"Por esclarecer ou validar",IF(OR(R76&lt;0,R76&gt;Instrucoes!$B$7),"Rever taxa proposta","Proposta técnica concluída")))))</f>
        <v/>
      </c>
    </row>
    <row r="77" spans="1:22" ht="34.950000000000003" customHeight="1">
      <c r="A77" s="8" t="s">
        <v>802</v>
      </c>
      <c r="B77" s="35" t="str">
        <f>IF(NOT(COUNTIFS(Intervencoes!$A$7:$A$106,A77,Intervencoes!$B$7:$B$106,"&lt;&gt;")=1),"",INDEX(Intervencoes!$B$7:$B$106,MATCH(A77,Intervencoes!$A$7:$A$106,0)))</f>
        <v/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3"/>
      <c r="O77" s="37" t="str">
        <f>IF(B77="","",IF(OR(COUNTIF(Validacao!$B$7:$B$306,A77)=0,COUNTIFS(Validacao!$B$7:$B$306,A77,Validacao!$O$7:$O$306,"&lt;&gt;OK")&gt;0),"Por apurar",SUMIF(Validacao!$B$7:$B$306,A77,Validacao!$J$7:$J$306)))</f>
        <v/>
      </c>
      <c r="P77" s="37" t="str">
        <f>IF(B77="","",IF(OR(COUNTIF(Validacao!$B$7:$B$306,A77)=0,COUNTIFS(Validacao!$B$7:$B$306,A77,Validacao!$O$7:$O$306,"&lt;&gt;OK")&gt;0),"Por apurar",SUMIF(Validacao!$B$7:$B$306,A77,Validacao!$K$7:$K$306)))</f>
        <v/>
      </c>
      <c r="Q77" s="37" t="str">
        <f>IF(B77="","",IF(OR(COUNTIF(Validacao!$B$7:$B$306,A77)=0,COUNTIFS(Validacao!$B$7:$B$306,A77,Validacao!$O$7:$O$306,"&lt;&gt;OK")&gt;0),"Por apurar",SUMIF(Validacao!$B$7:$B$306,A77,Validacao!$L$7:$L$306)))</f>
        <v/>
      </c>
      <c r="R77" s="24"/>
      <c r="S77" s="16" t="str">
        <f t="shared" si="1"/>
        <v/>
      </c>
      <c r="T77" s="21"/>
      <c r="U77" s="21"/>
      <c r="V77" s="35" t="str">
        <f>IF(B77="","",IF(OR(K77="",K77="Por esclarecer",L77="",M77="",N77="",U77=""),"Falta concluir apreciação técnica",IF(K77="Não elegível","Proposta desfavorável fundamentada",IF(OR(COUNTIF(C77:J77,"Cumpre")&lt;&gt;8,NOT(ISNUMBER(Q77)),NOT(ISNUMBER(R77)),INDEX(Financiamento!$Q$7:$Q$106,MATCH(A77,Financiamento!$A$7:$A$106,0))&lt;&gt;"Calculável"),"Por esclarecer ou validar",IF(OR(R77&lt;0,R77&gt;Instrucoes!$B$7),"Rever taxa proposta","Proposta técnica concluída")))))</f>
        <v/>
      </c>
    </row>
    <row r="78" spans="1:22" ht="34.950000000000003" customHeight="1">
      <c r="A78" s="8" t="s">
        <v>803</v>
      </c>
      <c r="B78" s="35" t="str">
        <f>IF(NOT(COUNTIFS(Intervencoes!$A$7:$A$106,A78,Intervencoes!$B$7:$B$106,"&lt;&gt;")=1),"",INDEX(Intervencoes!$B$7:$B$106,MATCH(A78,Intervencoes!$A$7:$A$106,0)))</f>
        <v/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3"/>
      <c r="O78" s="37" t="str">
        <f>IF(B78="","",IF(OR(COUNTIF(Validacao!$B$7:$B$306,A78)=0,COUNTIFS(Validacao!$B$7:$B$306,A78,Validacao!$O$7:$O$306,"&lt;&gt;OK")&gt;0),"Por apurar",SUMIF(Validacao!$B$7:$B$306,A78,Validacao!$J$7:$J$306)))</f>
        <v/>
      </c>
      <c r="P78" s="37" t="str">
        <f>IF(B78="","",IF(OR(COUNTIF(Validacao!$B$7:$B$306,A78)=0,COUNTIFS(Validacao!$B$7:$B$306,A78,Validacao!$O$7:$O$306,"&lt;&gt;OK")&gt;0),"Por apurar",SUMIF(Validacao!$B$7:$B$306,A78,Validacao!$K$7:$K$306)))</f>
        <v/>
      </c>
      <c r="Q78" s="37" t="str">
        <f>IF(B78="","",IF(OR(COUNTIF(Validacao!$B$7:$B$306,A78)=0,COUNTIFS(Validacao!$B$7:$B$306,A78,Validacao!$O$7:$O$306,"&lt;&gt;OK")&gt;0),"Por apurar",SUMIF(Validacao!$B$7:$B$306,A78,Validacao!$L$7:$L$306)))</f>
        <v/>
      </c>
      <c r="R78" s="24"/>
      <c r="S78" s="16" t="str">
        <f t="shared" si="1"/>
        <v/>
      </c>
      <c r="T78" s="21"/>
      <c r="U78" s="21"/>
      <c r="V78" s="35" t="str">
        <f>IF(B78="","",IF(OR(K78="",K78="Por esclarecer",L78="",M78="",N78="",U78=""),"Falta concluir apreciação técnica",IF(K78="Não elegível","Proposta desfavorável fundamentada",IF(OR(COUNTIF(C78:J78,"Cumpre")&lt;&gt;8,NOT(ISNUMBER(Q78)),NOT(ISNUMBER(R78)),INDEX(Financiamento!$Q$7:$Q$106,MATCH(A78,Financiamento!$A$7:$A$106,0))&lt;&gt;"Calculável"),"Por esclarecer ou validar",IF(OR(R78&lt;0,R78&gt;Instrucoes!$B$7),"Rever taxa proposta","Proposta técnica concluída")))))</f>
        <v/>
      </c>
    </row>
    <row r="79" spans="1:22" ht="34.950000000000003" customHeight="1">
      <c r="A79" s="8" t="s">
        <v>804</v>
      </c>
      <c r="B79" s="35" t="str">
        <f>IF(NOT(COUNTIFS(Intervencoes!$A$7:$A$106,A79,Intervencoes!$B$7:$B$106,"&lt;&gt;")=1),"",INDEX(Intervencoes!$B$7:$B$106,MATCH(A79,Intervencoes!$A$7:$A$106,0)))</f>
        <v/>
      </c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3"/>
      <c r="O79" s="37" t="str">
        <f>IF(B79="","",IF(OR(COUNTIF(Validacao!$B$7:$B$306,A79)=0,COUNTIFS(Validacao!$B$7:$B$306,A79,Validacao!$O$7:$O$306,"&lt;&gt;OK")&gt;0),"Por apurar",SUMIF(Validacao!$B$7:$B$306,A79,Validacao!$J$7:$J$306)))</f>
        <v/>
      </c>
      <c r="P79" s="37" t="str">
        <f>IF(B79="","",IF(OR(COUNTIF(Validacao!$B$7:$B$306,A79)=0,COUNTIFS(Validacao!$B$7:$B$306,A79,Validacao!$O$7:$O$306,"&lt;&gt;OK")&gt;0),"Por apurar",SUMIF(Validacao!$B$7:$B$306,A79,Validacao!$K$7:$K$306)))</f>
        <v/>
      </c>
      <c r="Q79" s="37" t="str">
        <f>IF(B79="","",IF(OR(COUNTIF(Validacao!$B$7:$B$306,A79)=0,COUNTIFS(Validacao!$B$7:$B$306,A79,Validacao!$O$7:$O$306,"&lt;&gt;OK")&gt;0),"Por apurar",SUMIF(Validacao!$B$7:$B$306,A79,Validacao!$L$7:$L$306)))</f>
        <v/>
      </c>
      <c r="R79" s="24"/>
      <c r="S79" s="16" t="str">
        <f t="shared" si="1"/>
        <v/>
      </c>
      <c r="T79" s="21"/>
      <c r="U79" s="21"/>
      <c r="V79" s="35" t="str">
        <f>IF(B79="","",IF(OR(K79="",K79="Por esclarecer",L79="",M79="",N79="",U79=""),"Falta concluir apreciação técnica",IF(K79="Não elegível","Proposta desfavorável fundamentada",IF(OR(COUNTIF(C79:J79,"Cumpre")&lt;&gt;8,NOT(ISNUMBER(Q79)),NOT(ISNUMBER(R79)),INDEX(Financiamento!$Q$7:$Q$106,MATCH(A79,Financiamento!$A$7:$A$106,0))&lt;&gt;"Calculável"),"Por esclarecer ou validar",IF(OR(R79&lt;0,R79&gt;Instrucoes!$B$7),"Rever taxa proposta","Proposta técnica concluída")))))</f>
        <v/>
      </c>
    </row>
    <row r="80" spans="1:22" ht="34.950000000000003" customHeight="1">
      <c r="A80" s="8" t="s">
        <v>805</v>
      </c>
      <c r="B80" s="35" t="str">
        <f>IF(NOT(COUNTIFS(Intervencoes!$A$7:$A$106,A80,Intervencoes!$B$7:$B$106,"&lt;&gt;")=1),"",INDEX(Intervencoes!$B$7:$B$106,MATCH(A80,Intervencoes!$A$7:$A$106,0)))</f>
        <v/>
      </c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3"/>
      <c r="O80" s="37" t="str">
        <f>IF(B80="","",IF(OR(COUNTIF(Validacao!$B$7:$B$306,A80)=0,COUNTIFS(Validacao!$B$7:$B$306,A80,Validacao!$O$7:$O$306,"&lt;&gt;OK")&gt;0),"Por apurar",SUMIF(Validacao!$B$7:$B$306,A80,Validacao!$J$7:$J$306)))</f>
        <v/>
      </c>
      <c r="P80" s="37" t="str">
        <f>IF(B80="","",IF(OR(COUNTIF(Validacao!$B$7:$B$306,A80)=0,COUNTIFS(Validacao!$B$7:$B$306,A80,Validacao!$O$7:$O$306,"&lt;&gt;OK")&gt;0),"Por apurar",SUMIF(Validacao!$B$7:$B$306,A80,Validacao!$K$7:$K$306)))</f>
        <v/>
      </c>
      <c r="Q80" s="37" t="str">
        <f>IF(B80="","",IF(OR(COUNTIF(Validacao!$B$7:$B$306,A80)=0,COUNTIFS(Validacao!$B$7:$B$306,A80,Validacao!$O$7:$O$306,"&lt;&gt;OK")&gt;0),"Por apurar",SUMIF(Validacao!$B$7:$B$306,A80,Validacao!$L$7:$L$306)))</f>
        <v/>
      </c>
      <c r="R80" s="24"/>
      <c r="S80" s="16" t="str">
        <f t="shared" si="1"/>
        <v/>
      </c>
      <c r="T80" s="21"/>
      <c r="U80" s="21"/>
      <c r="V80" s="35" t="str">
        <f>IF(B80="","",IF(OR(K80="",K80="Por esclarecer",L80="",M80="",N80="",U80=""),"Falta concluir apreciação técnica",IF(K80="Não elegível","Proposta desfavorável fundamentada",IF(OR(COUNTIF(C80:J80,"Cumpre")&lt;&gt;8,NOT(ISNUMBER(Q80)),NOT(ISNUMBER(R80)),INDEX(Financiamento!$Q$7:$Q$106,MATCH(A80,Financiamento!$A$7:$A$106,0))&lt;&gt;"Calculável"),"Por esclarecer ou validar",IF(OR(R80&lt;0,R80&gt;Instrucoes!$B$7),"Rever taxa proposta","Proposta técnica concluída")))))</f>
        <v/>
      </c>
    </row>
    <row r="81" spans="1:22" ht="34.950000000000003" customHeight="1">
      <c r="A81" s="8" t="s">
        <v>806</v>
      </c>
      <c r="B81" s="35" t="str">
        <f>IF(NOT(COUNTIFS(Intervencoes!$A$7:$A$106,A81,Intervencoes!$B$7:$B$106,"&lt;&gt;")=1),"",INDEX(Intervencoes!$B$7:$B$106,MATCH(A81,Intervencoes!$A$7:$A$106,0)))</f>
        <v/>
      </c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3"/>
      <c r="O81" s="37" t="str">
        <f>IF(B81="","",IF(OR(COUNTIF(Validacao!$B$7:$B$306,A81)=0,COUNTIFS(Validacao!$B$7:$B$306,A81,Validacao!$O$7:$O$306,"&lt;&gt;OK")&gt;0),"Por apurar",SUMIF(Validacao!$B$7:$B$306,A81,Validacao!$J$7:$J$306)))</f>
        <v/>
      </c>
      <c r="P81" s="37" t="str">
        <f>IF(B81="","",IF(OR(COUNTIF(Validacao!$B$7:$B$306,A81)=0,COUNTIFS(Validacao!$B$7:$B$306,A81,Validacao!$O$7:$O$306,"&lt;&gt;OK")&gt;0),"Por apurar",SUMIF(Validacao!$B$7:$B$306,A81,Validacao!$K$7:$K$306)))</f>
        <v/>
      </c>
      <c r="Q81" s="37" t="str">
        <f>IF(B81="","",IF(OR(COUNTIF(Validacao!$B$7:$B$306,A81)=0,COUNTIFS(Validacao!$B$7:$B$306,A81,Validacao!$O$7:$O$306,"&lt;&gt;OK")&gt;0),"Por apurar",SUMIF(Validacao!$B$7:$B$306,A81,Validacao!$L$7:$L$306)))</f>
        <v/>
      </c>
      <c r="R81" s="24"/>
      <c r="S81" s="16" t="str">
        <f t="shared" si="1"/>
        <v/>
      </c>
      <c r="T81" s="21"/>
      <c r="U81" s="21"/>
      <c r="V81" s="35" t="str">
        <f>IF(B81="","",IF(OR(K81="",K81="Por esclarecer",L81="",M81="",N81="",U81=""),"Falta concluir apreciação técnica",IF(K81="Não elegível","Proposta desfavorável fundamentada",IF(OR(COUNTIF(C81:J81,"Cumpre")&lt;&gt;8,NOT(ISNUMBER(Q81)),NOT(ISNUMBER(R81)),INDEX(Financiamento!$Q$7:$Q$106,MATCH(A81,Financiamento!$A$7:$A$106,0))&lt;&gt;"Calculável"),"Por esclarecer ou validar",IF(OR(R81&lt;0,R81&gt;Instrucoes!$B$7),"Rever taxa proposta","Proposta técnica concluída")))))</f>
        <v/>
      </c>
    </row>
    <row r="82" spans="1:22" ht="34.950000000000003" customHeight="1">
      <c r="A82" s="8" t="s">
        <v>807</v>
      </c>
      <c r="B82" s="35" t="str">
        <f>IF(NOT(COUNTIFS(Intervencoes!$A$7:$A$106,A82,Intervencoes!$B$7:$B$106,"&lt;&gt;")=1),"",INDEX(Intervencoes!$B$7:$B$106,MATCH(A82,Intervencoes!$A$7:$A$106,0)))</f>
        <v/>
      </c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3"/>
      <c r="O82" s="37" t="str">
        <f>IF(B82="","",IF(OR(COUNTIF(Validacao!$B$7:$B$306,A82)=0,COUNTIFS(Validacao!$B$7:$B$306,A82,Validacao!$O$7:$O$306,"&lt;&gt;OK")&gt;0),"Por apurar",SUMIF(Validacao!$B$7:$B$306,A82,Validacao!$J$7:$J$306)))</f>
        <v/>
      </c>
      <c r="P82" s="37" t="str">
        <f>IF(B82="","",IF(OR(COUNTIF(Validacao!$B$7:$B$306,A82)=0,COUNTIFS(Validacao!$B$7:$B$306,A82,Validacao!$O$7:$O$306,"&lt;&gt;OK")&gt;0),"Por apurar",SUMIF(Validacao!$B$7:$B$306,A82,Validacao!$K$7:$K$306)))</f>
        <v/>
      </c>
      <c r="Q82" s="37" t="str">
        <f>IF(B82="","",IF(OR(COUNTIF(Validacao!$B$7:$B$306,A82)=0,COUNTIFS(Validacao!$B$7:$B$306,A82,Validacao!$O$7:$O$306,"&lt;&gt;OK")&gt;0),"Por apurar",SUMIF(Validacao!$B$7:$B$306,A82,Validacao!$L$7:$L$306)))</f>
        <v/>
      </c>
      <c r="R82" s="24"/>
      <c r="S82" s="16" t="str">
        <f t="shared" si="1"/>
        <v/>
      </c>
      <c r="T82" s="21"/>
      <c r="U82" s="21"/>
      <c r="V82" s="35" t="str">
        <f>IF(B82="","",IF(OR(K82="",K82="Por esclarecer",L82="",M82="",N82="",U82=""),"Falta concluir apreciação técnica",IF(K82="Não elegível","Proposta desfavorável fundamentada",IF(OR(COUNTIF(C82:J82,"Cumpre")&lt;&gt;8,NOT(ISNUMBER(Q82)),NOT(ISNUMBER(R82)),INDEX(Financiamento!$Q$7:$Q$106,MATCH(A82,Financiamento!$A$7:$A$106,0))&lt;&gt;"Calculável"),"Por esclarecer ou validar",IF(OR(R82&lt;0,R82&gt;Instrucoes!$B$7),"Rever taxa proposta","Proposta técnica concluída")))))</f>
        <v/>
      </c>
    </row>
    <row r="83" spans="1:22" ht="34.950000000000003" customHeight="1">
      <c r="A83" s="8" t="s">
        <v>808</v>
      </c>
      <c r="B83" s="35" t="str">
        <f>IF(NOT(COUNTIFS(Intervencoes!$A$7:$A$106,A83,Intervencoes!$B$7:$B$106,"&lt;&gt;")=1),"",INDEX(Intervencoes!$B$7:$B$106,MATCH(A83,Intervencoes!$A$7:$A$106,0)))</f>
        <v/>
      </c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3"/>
      <c r="O83" s="37" t="str">
        <f>IF(B83="","",IF(OR(COUNTIF(Validacao!$B$7:$B$306,A83)=0,COUNTIFS(Validacao!$B$7:$B$306,A83,Validacao!$O$7:$O$306,"&lt;&gt;OK")&gt;0),"Por apurar",SUMIF(Validacao!$B$7:$B$306,A83,Validacao!$J$7:$J$306)))</f>
        <v/>
      </c>
      <c r="P83" s="37" t="str">
        <f>IF(B83="","",IF(OR(COUNTIF(Validacao!$B$7:$B$306,A83)=0,COUNTIFS(Validacao!$B$7:$B$306,A83,Validacao!$O$7:$O$306,"&lt;&gt;OK")&gt;0),"Por apurar",SUMIF(Validacao!$B$7:$B$306,A83,Validacao!$K$7:$K$306)))</f>
        <v/>
      </c>
      <c r="Q83" s="37" t="str">
        <f>IF(B83="","",IF(OR(COUNTIF(Validacao!$B$7:$B$306,A83)=0,COUNTIFS(Validacao!$B$7:$B$306,A83,Validacao!$O$7:$O$306,"&lt;&gt;OK")&gt;0),"Por apurar",SUMIF(Validacao!$B$7:$B$306,A83,Validacao!$L$7:$L$306)))</f>
        <v/>
      </c>
      <c r="R83" s="24"/>
      <c r="S83" s="16" t="str">
        <f t="shared" si="1"/>
        <v/>
      </c>
      <c r="T83" s="21"/>
      <c r="U83" s="21"/>
      <c r="V83" s="35" t="str">
        <f>IF(B83="","",IF(OR(K83="",K83="Por esclarecer",L83="",M83="",N83="",U83=""),"Falta concluir apreciação técnica",IF(K83="Não elegível","Proposta desfavorável fundamentada",IF(OR(COUNTIF(C83:J83,"Cumpre")&lt;&gt;8,NOT(ISNUMBER(Q83)),NOT(ISNUMBER(R83)),INDEX(Financiamento!$Q$7:$Q$106,MATCH(A83,Financiamento!$A$7:$A$106,0))&lt;&gt;"Calculável"),"Por esclarecer ou validar",IF(OR(R83&lt;0,R83&gt;Instrucoes!$B$7),"Rever taxa proposta","Proposta técnica concluída")))))</f>
        <v/>
      </c>
    </row>
    <row r="84" spans="1:22" ht="34.950000000000003" customHeight="1">
      <c r="A84" s="8" t="s">
        <v>809</v>
      </c>
      <c r="B84" s="35" t="str">
        <f>IF(NOT(COUNTIFS(Intervencoes!$A$7:$A$106,A84,Intervencoes!$B$7:$B$106,"&lt;&gt;")=1),"",INDEX(Intervencoes!$B$7:$B$106,MATCH(A84,Intervencoes!$A$7:$A$106,0)))</f>
        <v/>
      </c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3"/>
      <c r="O84" s="37" t="str">
        <f>IF(B84="","",IF(OR(COUNTIF(Validacao!$B$7:$B$306,A84)=0,COUNTIFS(Validacao!$B$7:$B$306,A84,Validacao!$O$7:$O$306,"&lt;&gt;OK")&gt;0),"Por apurar",SUMIF(Validacao!$B$7:$B$306,A84,Validacao!$J$7:$J$306)))</f>
        <v/>
      </c>
      <c r="P84" s="37" t="str">
        <f>IF(B84="","",IF(OR(COUNTIF(Validacao!$B$7:$B$306,A84)=0,COUNTIFS(Validacao!$B$7:$B$306,A84,Validacao!$O$7:$O$306,"&lt;&gt;OK")&gt;0),"Por apurar",SUMIF(Validacao!$B$7:$B$306,A84,Validacao!$K$7:$K$306)))</f>
        <v/>
      </c>
      <c r="Q84" s="37" t="str">
        <f>IF(B84="","",IF(OR(COUNTIF(Validacao!$B$7:$B$306,A84)=0,COUNTIFS(Validacao!$B$7:$B$306,A84,Validacao!$O$7:$O$306,"&lt;&gt;OK")&gt;0),"Por apurar",SUMIF(Validacao!$B$7:$B$306,A84,Validacao!$L$7:$L$306)))</f>
        <v/>
      </c>
      <c r="R84" s="24"/>
      <c r="S84" s="16" t="str">
        <f t="shared" si="1"/>
        <v/>
      </c>
      <c r="T84" s="21"/>
      <c r="U84" s="21"/>
      <c r="V84" s="35" t="str">
        <f>IF(B84="","",IF(OR(K84="",K84="Por esclarecer",L84="",M84="",N84="",U84=""),"Falta concluir apreciação técnica",IF(K84="Não elegível","Proposta desfavorável fundamentada",IF(OR(COUNTIF(C84:J84,"Cumpre")&lt;&gt;8,NOT(ISNUMBER(Q84)),NOT(ISNUMBER(R84)),INDEX(Financiamento!$Q$7:$Q$106,MATCH(A84,Financiamento!$A$7:$A$106,0))&lt;&gt;"Calculável"),"Por esclarecer ou validar",IF(OR(R84&lt;0,R84&gt;Instrucoes!$B$7),"Rever taxa proposta","Proposta técnica concluída")))))</f>
        <v/>
      </c>
    </row>
    <row r="85" spans="1:22" ht="34.950000000000003" customHeight="1">
      <c r="A85" s="8" t="s">
        <v>810</v>
      </c>
      <c r="B85" s="35" t="str">
        <f>IF(NOT(COUNTIFS(Intervencoes!$A$7:$A$106,A85,Intervencoes!$B$7:$B$106,"&lt;&gt;")=1),"",INDEX(Intervencoes!$B$7:$B$106,MATCH(A85,Intervencoes!$A$7:$A$106,0)))</f>
        <v/>
      </c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3"/>
      <c r="O85" s="37" t="str">
        <f>IF(B85="","",IF(OR(COUNTIF(Validacao!$B$7:$B$306,A85)=0,COUNTIFS(Validacao!$B$7:$B$306,A85,Validacao!$O$7:$O$306,"&lt;&gt;OK")&gt;0),"Por apurar",SUMIF(Validacao!$B$7:$B$306,A85,Validacao!$J$7:$J$306)))</f>
        <v/>
      </c>
      <c r="P85" s="37" t="str">
        <f>IF(B85="","",IF(OR(COUNTIF(Validacao!$B$7:$B$306,A85)=0,COUNTIFS(Validacao!$B$7:$B$306,A85,Validacao!$O$7:$O$306,"&lt;&gt;OK")&gt;0),"Por apurar",SUMIF(Validacao!$B$7:$B$306,A85,Validacao!$K$7:$K$306)))</f>
        <v/>
      </c>
      <c r="Q85" s="37" t="str">
        <f>IF(B85="","",IF(OR(COUNTIF(Validacao!$B$7:$B$306,A85)=0,COUNTIFS(Validacao!$B$7:$B$306,A85,Validacao!$O$7:$O$306,"&lt;&gt;OK")&gt;0),"Por apurar",SUMIF(Validacao!$B$7:$B$306,A85,Validacao!$L$7:$L$306)))</f>
        <v/>
      </c>
      <c r="R85" s="24"/>
      <c r="S85" s="16" t="str">
        <f t="shared" si="1"/>
        <v/>
      </c>
      <c r="T85" s="21"/>
      <c r="U85" s="21"/>
      <c r="V85" s="35" t="str">
        <f>IF(B85="","",IF(OR(K85="",K85="Por esclarecer",L85="",M85="",N85="",U85=""),"Falta concluir apreciação técnica",IF(K85="Não elegível","Proposta desfavorável fundamentada",IF(OR(COUNTIF(C85:J85,"Cumpre")&lt;&gt;8,NOT(ISNUMBER(Q85)),NOT(ISNUMBER(R85)),INDEX(Financiamento!$Q$7:$Q$106,MATCH(A85,Financiamento!$A$7:$A$106,0))&lt;&gt;"Calculável"),"Por esclarecer ou validar",IF(OR(R85&lt;0,R85&gt;Instrucoes!$B$7),"Rever taxa proposta","Proposta técnica concluída")))))</f>
        <v/>
      </c>
    </row>
    <row r="86" spans="1:22" ht="34.950000000000003" customHeight="1">
      <c r="A86" s="8" t="s">
        <v>811</v>
      </c>
      <c r="B86" s="35" t="str">
        <f>IF(NOT(COUNTIFS(Intervencoes!$A$7:$A$106,A86,Intervencoes!$B$7:$B$106,"&lt;&gt;")=1),"",INDEX(Intervencoes!$B$7:$B$106,MATCH(A86,Intervencoes!$A$7:$A$106,0)))</f>
        <v/>
      </c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3"/>
      <c r="O86" s="37" t="str">
        <f>IF(B86="","",IF(OR(COUNTIF(Validacao!$B$7:$B$306,A86)=0,COUNTIFS(Validacao!$B$7:$B$306,A86,Validacao!$O$7:$O$306,"&lt;&gt;OK")&gt;0),"Por apurar",SUMIF(Validacao!$B$7:$B$306,A86,Validacao!$J$7:$J$306)))</f>
        <v/>
      </c>
      <c r="P86" s="37" t="str">
        <f>IF(B86="","",IF(OR(COUNTIF(Validacao!$B$7:$B$306,A86)=0,COUNTIFS(Validacao!$B$7:$B$306,A86,Validacao!$O$7:$O$306,"&lt;&gt;OK")&gt;0),"Por apurar",SUMIF(Validacao!$B$7:$B$306,A86,Validacao!$K$7:$K$306)))</f>
        <v/>
      </c>
      <c r="Q86" s="37" t="str">
        <f>IF(B86="","",IF(OR(COUNTIF(Validacao!$B$7:$B$306,A86)=0,COUNTIFS(Validacao!$B$7:$B$306,A86,Validacao!$O$7:$O$306,"&lt;&gt;OK")&gt;0),"Por apurar",SUMIF(Validacao!$B$7:$B$306,A86,Validacao!$L$7:$L$306)))</f>
        <v/>
      </c>
      <c r="R86" s="24"/>
      <c r="S86" s="16" t="str">
        <f t="shared" si="1"/>
        <v/>
      </c>
      <c r="T86" s="21"/>
      <c r="U86" s="21"/>
      <c r="V86" s="35" t="str">
        <f>IF(B86="","",IF(OR(K86="",K86="Por esclarecer",L86="",M86="",N86="",U86=""),"Falta concluir apreciação técnica",IF(K86="Não elegível","Proposta desfavorável fundamentada",IF(OR(COUNTIF(C86:J86,"Cumpre")&lt;&gt;8,NOT(ISNUMBER(Q86)),NOT(ISNUMBER(R86)),INDEX(Financiamento!$Q$7:$Q$106,MATCH(A86,Financiamento!$A$7:$A$106,0))&lt;&gt;"Calculável"),"Por esclarecer ou validar",IF(OR(R86&lt;0,R86&gt;Instrucoes!$B$7),"Rever taxa proposta","Proposta técnica concluída")))))</f>
        <v/>
      </c>
    </row>
    <row r="87" spans="1:22" ht="34.950000000000003" customHeight="1">
      <c r="A87" s="8" t="s">
        <v>812</v>
      </c>
      <c r="B87" s="35" t="str">
        <f>IF(NOT(COUNTIFS(Intervencoes!$A$7:$A$106,A87,Intervencoes!$B$7:$B$106,"&lt;&gt;")=1),"",INDEX(Intervencoes!$B$7:$B$106,MATCH(A87,Intervencoes!$A$7:$A$106,0)))</f>
        <v/>
      </c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3"/>
      <c r="O87" s="37" t="str">
        <f>IF(B87="","",IF(OR(COUNTIF(Validacao!$B$7:$B$306,A87)=0,COUNTIFS(Validacao!$B$7:$B$306,A87,Validacao!$O$7:$O$306,"&lt;&gt;OK")&gt;0),"Por apurar",SUMIF(Validacao!$B$7:$B$306,A87,Validacao!$J$7:$J$306)))</f>
        <v/>
      </c>
      <c r="P87" s="37" t="str">
        <f>IF(B87="","",IF(OR(COUNTIF(Validacao!$B$7:$B$306,A87)=0,COUNTIFS(Validacao!$B$7:$B$306,A87,Validacao!$O$7:$O$306,"&lt;&gt;OK")&gt;0),"Por apurar",SUMIF(Validacao!$B$7:$B$306,A87,Validacao!$K$7:$K$306)))</f>
        <v/>
      </c>
      <c r="Q87" s="37" t="str">
        <f>IF(B87="","",IF(OR(COUNTIF(Validacao!$B$7:$B$306,A87)=0,COUNTIFS(Validacao!$B$7:$B$306,A87,Validacao!$O$7:$O$306,"&lt;&gt;OK")&gt;0),"Por apurar",SUMIF(Validacao!$B$7:$B$306,A87,Validacao!$L$7:$L$306)))</f>
        <v/>
      </c>
      <c r="R87" s="24"/>
      <c r="S87" s="16" t="str">
        <f t="shared" si="1"/>
        <v/>
      </c>
      <c r="T87" s="21"/>
      <c r="U87" s="21"/>
      <c r="V87" s="35" t="str">
        <f>IF(B87="","",IF(OR(K87="",K87="Por esclarecer",L87="",M87="",N87="",U87=""),"Falta concluir apreciação técnica",IF(K87="Não elegível","Proposta desfavorável fundamentada",IF(OR(COUNTIF(C87:J87,"Cumpre")&lt;&gt;8,NOT(ISNUMBER(Q87)),NOT(ISNUMBER(R87)),INDEX(Financiamento!$Q$7:$Q$106,MATCH(A87,Financiamento!$A$7:$A$106,0))&lt;&gt;"Calculável"),"Por esclarecer ou validar",IF(OR(R87&lt;0,R87&gt;Instrucoes!$B$7),"Rever taxa proposta","Proposta técnica concluída")))))</f>
        <v/>
      </c>
    </row>
    <row r="88" spans="1:22" ht="34.950000000000003" customHeight="1">
      <c r="A88" s="8" t="s">
        <v>813</v>
      </c>
      <c r="B88" s="35" t="str">
        <f>IF(NOT(COUNTIFS(Intervencoes!$A$7:$A$106,A88,Intervencoes!$B$7:$B$106,"&lt;&gt;")=1),"",INDEX(Intervencoes!$B$7:$B$106,MATCH(A88,Intervencoes!$A$7:$A$106,0)))</f>
        <v/>
      </c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3"/>
      <c r="O88" s="37" t="str">
        <f>IF(B88="","",IF(OR(COUNTIF(Validacao!$B$7:$B$306,A88)=0,COUNTIFS(Validacao!$B$7:$B$306,A88,Validacao!$O$7:$O$306,"&lt;&gt;OK")&gt;0),"Por apurar",SUMIF(Validacao!$B$7:$B$306,A88,Validacao!$J$7:$J$306)))</f>
        <v/>
      </c>
      <c r="P88" s="37" t="str">
        <f>IF(B88="","",IF(OR(COUNTIF(Validacao!$B$7:$B$306,A88)=0,COUNTIFS(Validacao!$B$7:$B$306,A88,Validacao!$O$7:$O$306,"&lt;&gt;OK")&gt;0),"Por apurar",SUMIF(Validacao!$B$7:$B$306,A88,Validacao!$K$7:$K$306)))</f>
        <v/>
      </c>
      <c r="Q88" s="37" t="str">
        <f>IF(B88="","",IF(OR(COUNTIF(Validacao!$B$7:$B$306,A88)=0,COUNTIFS(Validacao!$B$7:$B$306,A88,Validacao!$O$7:$O$306,"&lt;&gt;OK")&gt;0),"Por apurar",SUMIF(Validacao!$B$7:$B$306,A88,Validacao!$L$7:$L$306)))</f>
        <v/>
      </c>
      <c r="R88" s="24"/>
      <c r="S88" s="16" t="str">
        <f t="shared" si="1"/>
        <v/>
      </c>
      <c r="T88" s="21"/>
      <c r="U88" s="21"/>
      <c r="V88" s="35" t="str">
        <f>IF(B88="","",IF(OR(K88="",K88="Por esclarecer",L88="",M88="",N88="",U88=""),"Falta concluir apreciação técnica",IF(K88="Não elegível","Proposta desfavorável fundamentada",IF(OR(COUNTIF(C88:J88,"Cumpre")&lt;&gt;8,NOT(ISNUMBER(Q88)),NOT(ISNUMBER(R88)),INDEX(Financiamento!$Q$7:$Q$106,MATCH(A88,Financiamento!$A$7:$A$106,0))&lt;&gt;"Calculável"),"Por esclarecer ou validar",IF(OR(R88&lt;0,R88&gt;Instrucoes!$B$7),"Rever taxa proposta","Proposta técnica concluída")))))</f>
        <v/>
      </c>
    </row>
    <row r="89" spans="1:22" ht="34.950000000000003" customHeight="1">
      <c r="A89" s="8" t="s">
        <v>814</v>
      </c>
      <c r="B89" s="35" t="str">
        <f>IF(NOT(COUNTIFS(Intervencoes!$A$7:$A$106,A89,Intervencoes!$B$7:$B$106,"&lt;&gt;")=1),"",INDEX(Intervencoes!$B$7:$B$106,MATCH(A89,Intervencoes!$A$7:$A$106,0)))</f>
        <v/>
      </c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3"/>
      <c r="O89" s="37" t="str">
        <f>IF(B89="","",IF(OR(COUNTIF(Validacao!$B$7:$B$306,A89)=0,COUNTIFS(Validacao!$B$7:$B$306,A89,Validacao!$O$7:$O$306,"&lt;&gt;OK")&gt;0),"Por apurar",SUMIF(Validacao!$B$7:$B$306,A89,Validacao!$J$7:$J$306)))</f>
        <v/>
      </c>
      <c r="P89" s="37" t="str">
        <f>IF(B89="","",IF(OR(COUNTIF(Validacao!$B$7:$B$306,A89)=0,COUNTIFS(Validacao!$B$7:$B$306,A89,Validacao!$O$7:$O$306,"&lt;&gt;OK")&gt;0),"Por apurar",SUMIF(Validacao!$B$7:$B$306,A89,Validacao!$K$7:$K$306)))</f>
        <v/>
      </c>
      <c r="Q89" s="37" t="str">
        <f>IF(B89="","",IF(OR(COUNTIF(Validacao!$B$7:$B$306,A89)=0,COUNTIFS(Validacao!$B$7:$B$306,A89,Validacao!$O$7:$O$306,"&lt;&gt;OK")&gt;0),"Por apurar",SUMIF(Validacao!$B$7:$B$306,A89,Validacao!$L$7:$L$306)))</f>
        <v/>
      </c>
      <c r="R89" s="24"/>
      <c r="S89" s="16" t="str">
        <f t="shared" si="1"/>
        <v/>
      </c>
      <c r="T89" s="21"/>
      <c r="U89" s="21"/>
      <c r="V89" s="35" t="str">
        <f>IF(B89="","",IF(OR(K89="",K89="Por esclarecer",L89="",M89="",N89="",U89=""),"Falta concluir apreciação técnica",IF(K89="Não elegível","Proposta desfavorável fundamentada",IF(OR(COUNTIF(C89:J89,"Cumpre")&lt;&gt;8,NOT(ISNUMBER(Q89)),NOT(ISNUMBER(R89)),INDEX(Financiamento!$Q$7:$Q$106,MATCH(A89,Financiamento!$A$7:$A$106,0))&lt;&gt;"Calculável"),"Por esclarecer ou validar",IF(OR(R89&lt;0,R89&gt;Instrucoes!$B$7),"Rever taxa proposta","Proposta técnica concluída")))))</f>
        <v/>
      </c>
    </row>
    <row r="90" spans="1:22" ht="34.950000000000003" customHeight="1">
      <c r="A90" s="8" t="s">
        <v>815</v>
      </c>
      <c r="B90" s="35" t="str">
        <f>IF(NOT(COUNTIFS(Intervencoes!$A$7:$A$106,A90,Intervencoes!$B$7:$B$106,"&lt;&gt;")=1),"",INDEX(Intervencoes!$B$7:$B$106,MATCH(A90,Intervencoes!$A$7:$A$106,0)))</f>
        <v/>
      </c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3"/>
      <c r="O90" s="37" t="str">
        <f>IF(B90="","",IF(OR(COUNTIF(Validacao!$B$7:$B$306,A90)=0,COUNTIFS(Validacao!$B$7:$B$306,A90,Validacao!$O$7:$O$306,"&lt;&gt;OK")&gt;0),"Por apurar",SUMIF(Validacao!$B$7:$B$306,A90,Validacao!$J$7:$J$306)))</f>
        <v/>
      </c>
      <c r="P90" s="37" t="str">
        <f>IF(B90="","",IF(OR(COUNTIF(Validacao!$B$7:$B$306,A90)=0,COUNTIFS(Validacao!$B$7:$B$306,A90,Validacao!$O$7:$O$306,"&lt;&gt;OK")&gt;0),"Por apurar",SUMIF(Validacao!$B$7:$B$306,A90,Validacao!$K$7:$K$306)))</f>
        <v/>
      </c>
      <c r="Q90" s="37" t="str">
        <f>IF(B90="","",IF(OR(COUNTIF(Validacao!$B$7:$B$306,A90)=0,COUNTIFS(Validacao!$B$7:$B$306,A90,Validacao!$O$7:$O$306,"&lt;&gt;OK")&gt;0),"Por apurar",SUMIF(Validacao!$B$7:$B$306,A90,Validacao!$L$7:$L$306)))</f>
        <v/>
      </c>
      <c r="R90" s="24"/>
      <c r="S90" s="16" t="str">
        <f t="shared" si="1"/>
        <v/>
      </c>
      <c r="T90" s="21"/>
      <c r="U90" s="21"/>
      <c r="V90" s="35" t="str">
        <f>IF(B90="","",IF(OR(K90="",K90="Por esclarecer",L90="",M90="",N90="",U90=""),"Falta concluir apreciação técnica",IF(K90="Não elegível","Proposta desfavorável fundamentada",IF(OR(COUNTIF(C90:J90,"Cumpre")&lt;&gt;8,NOT(ISNUMBER(Q90)),NOT(ISNUMBER(R90)),INDEX(Financiamento!$Q$7:$Q$106,MATCH(A90,Financiamento!$A$7:$A$106,0))&lt;&gt;"Calculável"),"Por esclarecer ou validar",IF(OR(R90&lt;0,R90&gt;Instrucoes!$B$7),"Rever taxa proposta","Proposta técnica concluída")))))</f>
        <v/>
      </c>
    </row>
    <row r="91" spans="1:22" ht="34.950000000000003" customHeight="1">
      <c r="A91" s="8" t="s">
        <v>816</v>
      </c>
      <c r="B91" s="35" t="str">
        <f>IF(NOT(COUNTIFS(Intervencoes!$A$7:$A$106,A91,Intervencoes!$B$7:$B$106,"&lt;&gt;")=1),"",INDEX(Intervencoes!$B$7:$B$106,MATCH(A91,Intervencoes!$A$7:$A$106,0)))</f>
        <v/>
      </c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3"/>
      <c r="O91" s="37" t="str">
        <f>IF(B91="","",IF(OR(COUNTIF(Validacao!$B$7:$B$306,A91)=0,COUNTIFS(Validacao!$B$7:$B$306,A91,Validacao!$O$7:$O$306,"&lt;&gt;OK")&gt;0),"Por apurar",SUMIF(Validacao!$B$7:$B$306,A91,Validacao!$J$7:$J$306)))</f>
        <v/>
      </c>
      <c r="P91" s="37" t="str">
        <f>IF(B91="","",IF(OR(COUNTIF(Validacao!$B$7:$B$306,A91)=0,COUNTIFS(Validacao!$B$7:$B$306,A91,Validacao!$O$7:$O$306,"&lt;&gt;OK")&gt;0),"Por apurar",SUMIF(Validacao!$B$7:$B$306,A91,Validacao!$K$7:$K$306)))</f>
        <v/>
      </c>
      <c r="Q91" s="37" t="str">
        <f>IF(B91="","",IF(OR(COUNTIF(Validacao!$B$7:$B$306,A91)=0,COUNTIFS(Validacao!$B$7:$B$306,A91,Validacao!$O$7:$O$306,"&lt;&gt;OK")&gt;0),"Por apurar",SUMIF(Validacao!$B$7:$B$306,A91,Validacao!$L$7:$L$306)))</f>
        <v/>
      </c>
      <c r="R91" s="24"/>
      <c r="S91" s="16" t="str">
        <f t="shared" ref="S91:S106" si="2">IF(B91="","",IF(V91="Proposta desfavorável fundamentada",0,IF(V91="Proposta técnica concluída",ROUND(Q91*R91,2),"Por apurar")))</f>
        <v/>
      </c>
      <c r="T91" s="21"/>
      <c r="U91" s="21"/>
      <c r="V91" s="35" t="str">
        <f>IF(B91="","",IF(OR(K91="",K91="Por esclarecer",L91="",M91="",N91="",U91=""),"Falta concluir apreciação técnica",IF(K91="Não elegível","Proposta desfavorável fundamentada",IF(OR(COUNTIF(C91:J91,"Cumpre")&lt;&gt;8,NOT(ISNUMBER(Q91)),NOT(ISNUMBER(R91)),INDEX(Financiamento!$Q$7:$Q$106,MATCH(A91,Financiamento!$A$7:$A$106,0))&lt;&gt;"Calculável"),"Por esclarecer ou validar",IF(OR(R91&lt;0,R91&gt;Instrucoes!$B$7),"Rever taxa proposta","Proposta técnica concluída")))))</f>
        <v/>
      </c>
    </row>
    <row r="92" spans="1:22" ht="34.950000000000003" customHeight="1">
      <c r="A92" s="8" t="s">
        <v>817</v>
      </c>
      <c r="B92" s="35" t="str">
        <f>IF(NOT(COUNTIFS(Intervencoes!$A$7:$A$106,A92,Intervencoes!$B$7:$B$106,"&lt;&gt;")=1),"",INDEX(Intervencoes!$B$7:$B$106,MATCH(A92,Intervencoes!$A$7:$A$106,0)))</f>
        <v/>
      </c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3"/>
      <c r="O92" s="37" t="str">
        <f>IF(B92="","",IF(OR(COUNTIF(Validacao!$B$7:$B$306,A92)=0,COUNTIFS(Validacao!$B$7:$B$306,A92,Validacao!$O$7:$O$306,"&lt;&gt;OK")&gt;0),"Por apurar",SUMIF(Validacao!$B$7:$B$306,A92,Validacao!$J$7:$J$306)))</f>
        <v/>
      </c>
      <c r="P92" s="37" t="str">
        <f>IF(B92="","",IF(OR(COUNTIF(Validacao!$B$7:$B$306,A92)=0,COUNTIFS(Validacao!$B$7:$B$306,A92,Validacao!$O$7:$O$306,"&lt;&gt;OK")&gt;0),"Por apurar",SUMIF(Validacao!$B$7:$B$306,A92,Validacao!$K$7:$K$306)))</f>
        <v/>
      </c>
      <c r="Q92" s="37" t="str">
        <f>IF(B92="","",IF(OR(COUNTIF(Validacao!$B$7:$B$306,A92)=0,COUNTIFS(Validacao!$B$7:$B$306,A92,Validacao!$O$7:$O$306,"&lt;&gt;OK")&gt;0),"Por apurar",SUMIF(Validacao!$B$7:$B$306,A92,Validacao!$L$7:$L$306)))</f>
        <v/>
      </c>
      <c r="R92" s="24"/>
      <c r="S92" s="16" t="str">
        <f t="shared" si="2"/>
        <v/>
      </c>
      <c r="T92" s="21"/>
      <c r="U92" s="21"/>
      <c r="V92" s="35" t="str">
        <f>IF(B92="","",IF(OR(K92="",K92="Por esclarecer",L92="",M92="",N92="",U92=""),"Falta concluir apreciação técnica",IF(K92="Não elegível","Proposta desfavorável fundamentada",IF(OR(COUNTIF(C92:J92,"Cumpre")&lt;&gt;8,NOT(ISNUMBER(Q92)),NOT(ISNUMBER(R92)),INDEX(Financiamento!$Q$7:$Q$106,MATCH(A92,Financiamento!$A$7:$A$106,0))&lt;&gt;"Calculável"),"Por esclarecer ou validar",IF(OR(R92&lt;0,R92&gt;Instrucoes!$B$7),"Rever taxa proposta","Proposta técnica concluída")))))</f>
        <v/>
      </c>
    </row>
    <row r="93" spans="1:22" ht="34.950000000000003" customHeight="1">
      <c r="A93" s="8" t="s">
        <v>818</v>
      </c>
      <c r="B93" s="35" t="str">
        <f>IF(NOT(COUNTIFS(Intervencoes!$A$7:$A$106,A93,Intervencoes!$B$7:$B$106,"&lt;&gt;")=1),"",INDEX(Intervencoes!$B$7:$B$106,MATCH(A93,Intervencoes!$A$7:$A$106,0)))</f>
        <v/>
      </c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3"/>
      <c r="O93" s="37" t="str">
        <f>IF(B93="","",IF(OR(COUNTIF(Validacao!$B$7:$B$306,A93)=0,COUNTIFS(Validacao!$B$7:$B$306,A93,Validacao!$O$7:$O$306,"&lt;&gt;OK")&gt;0),"Por apurar",SUMIF(Validacao!$B$7:$B$306,A93,Validacao!$J$7:$J$306)))</f>
        <v/>
      </c>
      <c r="P93" s="37" t="str">
        <f>IF(B93="","",IF(OR(COUNTIF(Validacao!$B$7:$B$306,A93)=0,COUNTIFS(Validacao!$B$7:$B$306,A93,Validacao!$O$7:$O$306,"&lt;&gt;OK")&gt;0),"Por apurar",SUMIF(Validacao!$B$7:$B$306,A93,Validacao!$K$7:$K$306)))</f>
        <v/>
      </c>
      <c r="Q93" s="37" t="str">
        <f>IF(B93="","",IF(OR(COUNTIF(Validacao!$B$7:$B$306,A93)=0,COUNTIFS(Validacao!$B$7:$B$306,A93,Validacao!$O$7:$O$306,"&lt;&gt;OK")&gt;0),"Por apurar",SUMIF(Validacao!$B$7:$B$306,A93,Validacao!$L$7:$L$306)))</f>
        <v/>
      </c>
      <c r="R93" s="24"/>
      <c r="S93" s="16" t="str">
        <f t="shared" si="2"/>
        <v/>
      </c>
      <c r="T93" s="21"/>
      <c r="U93" s="21"/>
      <c r="V93" s="35" t="str">
        <f>IF(B93="","",IF(OR(K93="",K93="Por esclarecer",L93="",M93="",N93="",U93=""),"Falta concluir apreciação técnica",IF(K93="Não elegível","Proposta desfavorável fundamentada",IF(OR(COUNTIF(C93:J93,"Cumpre")&lt;&gt;8,NOT(ISNUMBER(Q93)),NOT(ISNUMBER(R93)),INDEX(Financiamento!$Q$7:$Q$106,MATCH(A93,Financiamento!$A$7:$A$106,0))&lt;&gt;"Calculável"),"Por esclarecer ou validar",IF(OR(R93&lt;0,R93&gt;Instrucoes!$B$7),"Rever taxa proposta","Proposta técnica concluída")))))</f>
        <v/>
      </c>
    </row>
    <row r="94" spans="1:22" ht="34.950000000000003" customHeight="1">
      <c r="A94" s="8" t="s">
        <v>819</v>
      </c>
      <c r="B94" s="35" t="str">
        <f>IF(NOT(COUNTIFS(Intervencoes!$A$7:$A$106,A94,Intervencoes!$B$7:$B$106,"&lt;&gt;")=1),"",INDEX(Intervencoes!$B$7:$B$106,MATCH(A94,Intervencoes!$A$7:$A$106,0)))</f>
        <v/>
      </c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3"/>
      <c r="O94" s="37" t="str">
        <f>IF(B94="","",IF(OR(COUNTIF(Validacao!$B$7:$B$306,A94)=0,COUNTIFS(Validacao!$B$7:$B$306,A94,Validacao!$O$7:$O$306,"&lt;&gt;OK")&gt;0),"Por apurar",SUMIF(Validacao!$B$7:$B$306,A94,Validacao!$J$7:$J$306)))</f>
        <v/>
      </c>
      <c r="P94" s="37" t="str">
        <f>IF(B94="","",IF(OR(COUNTIF(Validacao!$B$7:$B$306,A94)=0,COUNTIFS(Validacao!$B$7:$B$306,A94,Validacao!$O$7:$O$306,"&lt;&gt;OK")&gt;0),"Por apurar",SUMIF(Validacao!$B$7:$B$306,A94,Validacao!$K$7:$K$306)))</f>
        <v/>
      </c>
      <c r="Q94" s="37" t="str">
        <f>IF(B94="","",IF(OR(COUNTIF(Validacao!$B$7:$B$306,A94)=0,COUNTIFS(Validacao!$B$7:$B$306,A94,Validacao!$O$7:$O$306,"&lt;&gt;OK")&gt;0),"Por apurar",SUMIF(Validacao!$B$7:$B$306,A94,Validacao!$L$7:$L$306)))</f>
        <v/>
      </c>
      <c r="R94" s="24"/>
      <c r="S94" s="16" t="str">
        <f t="shared" si="2"/>
        <v/>
      </c>
      <c r="T94" s="21"/>
      <c r="U94" s="21"/>
      <c r="V94" s="35" t="str">
        <f>IF(B94="","",IF(OR(K94="",K94="Por esclarecer",L94="",M94="",N94="",U94=""),"Falta concluir apreciação técnica",IF(K94="Não elegível","Proposta desfavorável fundamentada",IF(OR(COUNTIF(C94:J94,"Cumpre")&lt;&gt;8,NOT(ISNUMBER(Q94)),NOT(ISNUMBER(R94)),INDEX(Financiamento!$Q$7:$Q$106,MATCH(A94,Financiamento!$A$7:$A$106,0))&lt;&gt;"Calculável"),"Por esclarecer ou validar",IF(OR(R94&lt;0,R94&gt;Instrucoes!$B$7),"Rever taxa proposta","Proposta técnica concluída")))))</f>
        <v/>
      </c>
    </row>
    <row r="95" spans="1:22" ht="34.950000000000003" customHeight="1">
      <c r="A95" s="8" t="s">
        <v>820</v>
      </c>
      <c r="B95" s="35" t="str">
        <f>IF(NOT(COUNTIFS(Intervencoes!$A$7:$A$106,A95,Intervencoes!$B$7:$B$106,"&lt;&gt;")=1),"",INDEX(Intervencoes!$B$7:$B$106,MATCH(A95,Intervencoes!$A$7:$A$106,0)))</f>
        <v/>
      </c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3"/>
      <c r="O95" s="37" t="str">
        <f>IF(B95="","",IF(OR(COUNTIF(Validacao!$B$7:$B$306,A95)=0,COUNTIFS(Validacao!$B$7:$B$306,A95,Validacao!$O$7:$O$306,"&lt;&gt;OK")&gt;0),"Por apurar",SUMIF(Validacao!$B$7:$B$306,A95,Validacao!$J$7:$J$306)))</f>
        <v/>
      </c>
      <c r="P95" s="37" t="str">
        <f>IF(B95="","",IF(OR(COUNTIF(Validacao!$B$7:$B$306,A95)=0,COUNTIFS(Validacao!$B$7:$B$306,A95,Validacao!$O$7:$O$306,"&lt;&gt;OK")&gt;0),"Por apurar",SUMIF(Validacao!$B$7:$B$306,A95,Validacao!$K$7:$K$306)))</f>
        <v/>
      </c>
      <c r="Q95" s="37" t="str">
        <f>IF(B95="","",IF(OR(COUNTIF(Validacao!$B$7:$B$306,A95)=0,COUNTIFS(Validacao!$B$7:$B$306,A95,Validacao!$O$7:$O$306,"&lt;&gt;OK")&gt;0),"Por apurar",SUMIF(Validacao!$B$7:$B$306,A95,Validacao!$L$7:$L$306)))</f>
        <v/>
      </c>
      <c r="R95" s="24"/>
      <c r="S95" s="16" t="str">
        <f t="shared" si="2"/>
        <v/>
      </c>
      <c r="T95" s="21"/>
      <c r="U95" s="21"/>
      <c r="V95" s="35" t="str">
        <f>IF(B95="","",IF(OR(K95="",K95="Por esclarecer",L95="",M95="",N95="",U95=""),"Falta concluir apreciação técnica",IF(K95="Não elegível","Proposta desfavorável fundamentada",IF(OR(COUNTIF(C95:J95,"Cumpre")&lt;&gt;8,NOT(ISNUMBER(Q95)),NOT(ISNUMBER(R95)),INDEX(Financiamento!$Q$7:$Q$106,MATCH(A95,Financiamento!$A$7:$A$106,0))&lt;&gt;"Calculável"),"Por esclarecer ou validar",IF(OR(R95&lt;0,R95&gt;Instrucoes!$B$7),"Rever taxa proposta","Proposta técnica concluída")))))</f>
        <v/>
      </c>
    </row>
    <row r="96" spans="1:22" ht="34.950000000000003" customHeight="1">
      <c r="A96" s="8" t="s">
        <v>821</v>
      </c>
      <c r="B96" s="35" t="str">
        <f>IF(NOT(COUNTIFS(Intervencoes!$A$7:$A$106,A96,Intervencoes!$B$7:$B$106,"&lt;&gt;")=1),"",INDEX(Intervencoes!$B$7:$B$106,MATCH(A96,Intervencoes!$A$7:$A$106,0)))</f>
        <v/>
      </c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3"/>
      <c r="O96" s="37" t="str">
        <f>IF(B96="","",IF(OR(COUNTIF(Validacao!$B$7:$B$306,A96)=0,COUNTIFS(Validacao!$B$7:$B$306,A96,Validacao!$O$7:$O$306,"&lt;&gt;OK")&gt;0),"Por apurar",SUMIF(Validacao!$B$7:$B$306,A96,Validacao!$J$7:$J$306)))</f>
        <v/>
      </c>
      <c r="P96" s="37" t="str">
        <f>IF(B96="","",IF(OR(COUNTIF(Validacao!$B$7:$B$306,A96)=0,COUNTIFS(Validacao!$B$7:$B$306,A96,Validacao!$O$7:$O$306,"&lt;&gt;OK")&gt;0),"Por apurar",SUMIF(Validacao!$B$7:$B$306,A96,Validacao!$K$7:$K$306)))</f>
        <v/>
      </c>
      <c r="Q96" s="37" t="str">
        <f>IF(B96="","",IF(OR(COUNTIF(Validacao!$B$7:$B$306,A96)=0,COUNTIFS(Validacao!$B$7:$B$306,A96,Validacao!$O$7:$O$306,"&lt;&gt;OK")&gt;0),"Por apurar",SUMIF(Validacao!$B$7:$B$306,A96,Validacao!$L$7:$L$306)))</f>
        <v/>
      </c>
      <c r="R96" s="24"/>
      <c r="S96" s="16" t="str">
        <f t="shared" si="2"/>
        <v/>
      </c>
      <c r="T96" s="21"/>
      <c r="U96" s="21"/>
      <c r="V96" s="35" t="str">
        <f>IF(B96="","",IF(OR(K96="",K96="Por esclarecer",L96="",M96="",N96="",U96=""),"Falta concluir apreciação técnica",IF(K96="Não elegível","Proposta desfavorável fundamentada",IF(OR(COUNTIF(C96:J96,"Cumpre")&lt;&gt;8,NOT(ISNUMBER(Q96)),NOT(ISNUMBER(R96)),INDEX(Financiamento!$Q$7:$Q$106,MATCH(A96,Financiamento!$A$7:$A$106,0))&lt;&gt;"Calculável"),"Por esclarecer ou validar",IF(OR(R96&lt;0,R96&gt;Instrucoes!$B$7),"Rever taxa proposta","Proposta técnica concluída")))))</f>
        <v/>
      </c>
    </row>
    <row r="97" spans="1:22" ht="34.950000000000003" customHeight="1">
      <c r="A97" s="8" t="s">
        <v>822</v>
      </c>
      <c r="B97" s="35" t="str">
        <f>IF(NOT(COUNTIFS(Intervencoes!$A$7:$A$106,A97,Intervencoes!$B$7:$B$106,"&lt;&gt;")=1),"",INDEX(Intervencoes!$B$7:$B$106,MATCH(A97,Intervencoes!$A$7:$A$106,0)))</f>
        <v/>
      </c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3"/>
      <c r="O97" s="37" t="str">
        <f>IF(B97="","",IF(OR(COUNTIF(Validacao!$B$7:$B$306,A97)=0,COUNTIFS(Validacao!$B$7:$B$306,A97,Validacao!$O$7:$O$306,"&lt;&gt;OK")&gt;0),"Por apurar",SUMIF(Validacao!$B$7:$B$306,A97,Validacao!$J$7:$J$306)))</f>
        <v/>
      </c>
      <c r="P97" s="37" t="str">
        <f>IF(B97="","",IF(OR(COUNTIF(Validacao!$B$7:$B$306,A97)=0,COUNTIFS(Validacao!$B$7:$B$306,A97,Validacao!$O$7:$O$306,"&lt;&gt;OK")&gt;0),"Por apurar",SUMIF(Validacao!$B$7:$B$306,A97,Validacao!$K$7:$K$306)))</f>
        <v/>
      </c>
      <c r="Q97" s="37" t="str">
        <f>IF(B97="","",IF(OR(COUNTIF(Validacao!$B$7:$B$306,A97)=0,COUNTIFS(Validacao!$B$7:$B$306,A97,Validacao!$O$7:$O$306,"&lt;&gt;OK")&gt;0),"Por apurar",SUMIF(Validacao!$B$7:$B$306,A97,Validacao!$L$7:$L$306)))</f>
        <v/>
      </c>
      <c r="R97" s="24"/>
      <c r="S97" s="16" t="str">
        <f t="shared" si="2"/>
        <v/>
      </c>
      <c r="T97" s="21"/>
      <c r="U97" s="21"/>
      <c r="V97" s="35" t="str">
        <f>IF(B97="","",IF(OR(K97="",K97="Por esclarecer",L97="",M97="",N97="",U97=""),"Falta concluir apreciação técnica",IF(K97="Não elegível","Proposta desfavorável fundamentada",IF(OR(COUNTIF(C97:J97,"Cumpre")&lt;&gt;8,NOT(ISNUMBER(Q97)),NOT(ISNUMBER(R97)),INDEX(Financiamento!$Q$7:$Q$106,MATCH(A97,Financiamento!$A$7:$A$106,0))&lt;&gt;"Calculável"),"Por esclarecer ou validar",IF(OR(R97&lt;0,R97&gt;Instrucoes!$B$7),"Rever taxa proposta","Proposta técnica concluída")))))</f>
        <v/>
      </c>
    </row>
    <row r="98" spans="1:22" ht="34.950000000000003" customHeight="1">
      <c r="A98" s="8" t="s">
        <v>823</v>
      </c>
      <c r="B98" s="35" t="str">
        <f>IF(NOT(COUNTIFS(Intervencoes!$A$7:$A$106,A98,Intervencoes!$B$7:$B$106,"&lt;&gt;")=1),"",INDEX(Intervencoes!$B$7:$B$106,MATCH(A98,Intervencoes!$A$7:$A$106,0)))</f>
        <v/>
      </c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3"/>
      <c r="O98" s="37" t="str">
        <f>IF(B98="","",IF(OR(COUNTIF(Validacao!$B$7:$B$306,A98)=0,COUNTIFS(Validacao!$B$7:$B$306,A98,Validacao!$O$7:$O$306,"&lt;&gt;OK")&gt;0),"Por apurar",SUMIF(Validacao!$B$7:$B$306,A98,Validacao!$J$7:$J$306)))</f>
        <v/>
      </c>
      <c r="P98" s="37" t="str">
        <f>IF(B98="","",IF(OR(COUNTIF(Validacao!$B$7:$B$306,A98)=0,COUNTIFS(Validacao!$B$7:$B$306,A98,Validacao!$O$7:$O$306,"&lt;&gt;OK")&gt;0),"Por apurar",SUMIF(Validacao!$B$7:$B$306,A98,Validacao!$K$7:$K$306)))</f>
        <v/>
      </c>
      <c r="Q98" s="37" t="str">
        <f>IF(B98="","",IF(OR(COUNTIF(Validacao!$B$7:$B$306,A98)=0,COUNTIFS(Validacao!$B$7:$B$306,A98,Validacao!$O$7:$O$306,"&lt;&gt;OK")&gt;0),"Por apurar",SUMIF(Validacao!$B$7:$B$306,A98,Validacao!$L$7:$L$306)))</f>
        <v/>
      </c>
      <c r="R98" s="24"/>
      <c r="S98" s="16" t="str">
        <f t="shared" si="2"/>
        <v/>
      </c>
      <c r="T98" s="21"/>
      <c r="U98" s="21"/>
      <c r="V98" s="35" t="str">
        <f>IF(B98="","",IF(OR(K98="",K98="Por esclarecer",L98="",M98="",N98="",U98=""),"Falta concluir apreciação técnica",IF(K98="Não elegível","Proposta desfavorável fundamentada",IF(OR(COUNTIF(C98:J98,"Cumpre")&lt;&gt;8,NOT(ISNUMBER(Q98)),NOT(ISNUMBER(R98)),INDEX(Financiamento!$Q$7:$Q$106,MATCH(A98,Financiamento!$A$7:$A$106,0))&lt;&gt;"Calculável"),"Por esclarecer ou validar",IF(OR(R98&lt;0,R98&gt;Instrucoes!$B$7),"Rever taxa proposta","Proposta técnica concluída")))))</f>
        <v/>
      </c>
    </row>
    <row r="99" spans="1:22" ht="34.950000000000003" customHeight="1">
      <c r="A99" s="8" t="s">
        <v>824</v>
      </c>
      <c r="B99" s="35" t="str">
        <f>IF(NOT(COUNTIFS(Intervencoes!$A$7:$A$106,A99,Intervencoes!$B$7:$B$106,"&lt;&gt;")=1),"",INDEX(Intervencoes!$B$7:$B$106,MATCH(A99,Intervencoes!$A$7:$A$106,0)))</f>
        <v/>
      </c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3"/>
      <c r="O99" s="37" t="str">
        <f>IF(B99="","",IF(OR(COUNTIF(Validacao!$B$7:$B$306,A99)=0,COUNTIFS(Validacao!$B$7:$B$306,A99,Validacao!$O$7:$O$306,"&lt;&gt;OK")&gt;0),"Por apurar",SUMIF(Validacao!$B$7:$B$306,A99,Validacao!$J$7:$J$306)))</f>
        <v/>
      </c>
      <c r="P99" s="37" t="str">
        <f>IF(B99="","",IF(OR(COUNTIF(Validacao!$B$7:$B$306,A99)=0,COUNTIFS(Validacao!$B$7:$B$306,A99,Validacao!$O$7:$O$306,"&lt;&gt;OK")&gt;0),"Por apurar",SUMIF(Validacao!$B$7:$B$306,A99,Validacao!$K$7:$K$306)))</f>
        <v/>
      </c>
      <c r="Q99" s="37" t="str">
        <f>IF(B99="","",IF(OR(COUNTIF(Validacao!$B$7:$B$306,A99)=0,COUNTIFS(Validacao!$B$7:$B$306,A99,Validacao!$O$7:$O$306,"&lt;&gt;OK")&gt;0),"Por apurar",SUMIF(Validacao!$B$7:$B$306,A99,Validacao!$L$7:$L$306)))</f>
        <v/>
      </c>
      <c r="R99" s="24"/>
      <c r="S99" s="16" t="str">
        <f t="shared" si="2"/>
        <v/>
      </c>
      <c r="T99" s="21"/>
      <c r="U99" s="21"/>
      <c r="V99" s="35" t="str">
        <f>IF(B99="","",IF(OR(K99="",K99="Por esclarecer",L99="",M99="",N99="",U99=""),"Falta concluir apreciação técnica",IF(K99="Não elegível","Proposta desfavorável fundamentada",IF(OR(COUNTIF(C99:J99,"Cumpre")&lt;&gt;8,NOT(ISNUMBER(Q99)),NOT(ISNUMBER(R99)),INDEX(Financiamento!$Q$7:$Q$106,MATCH(A99,Financiamento!$A$7:$A$106,0))&lt;&gt;"Calculável"),"Por esclarecer ou validar",IF(OR(R99&lt;0,R99&gt;Instrucoes!$B$7),"Rever taxa proposta","Proposta técnica concluída")))))</f>
        <v/>
      </c>
    </row>
    <row r="100" spans="1:22" ht="34.950000000000003" customHeight="1">
      <c r="A100" s="8" t="s">
        <v>825</v>
      </c>
      <c r="B100" s="35" t="str">
        <f>IF(NOT(COUNTIFS(Intervencoes!$A$7:$A$106,A100,Intervencoes!$B$7:$B$106,"&lt;&gt;")=1),"",INDEX(Intervencoes!$B$7:$B$106,MATCH(A100,Intervencoes!$A$7:$A$106,0)))</f>
        <v/>
      </c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3"/>
      <c r="O100" s="37" t="str">
        <f>IF(B100="","",IF(OR(COUNTIF(Validacao!$B$7:$B$306,A100)=0,COUNTIFS(Validacao!$B$7:$B$306,A100,Validacao!$O$7:$O$306,"&lt;&gt;OK")&gt;0),"Por apurar",SUMIF(Validacao!$B$7:$B$306,A100,Validacao!$J$7:$J$306)))</f>
        <v/>
      </c>
      <c r="P100" s="37" t="str">
        <f>IF(B100="","",IF(OR(COUNTIF(Validacao!$B$7:$B$306,A100)=0,COUNTIFS(Validacao!$B$7:$B$306,A100,Validacao!$O$7:$O$306,"&lt;&gt;OK")&gt;0),"Por apurar",SUMIF(Validacao!$B$7:$B$306,A100,Validacao!$K$7:$K$306)))</f>
        <v/>
      </c>
      <c r="Q100" s="37" t="str">
        <f>IF(B100="","",IF(OR(COUNTIF(Validacao!$B$7:$B$306,A100)=0,COUNTIFS(Validacao!$B$7:$B$306,A100,Validacao!$O$7:$O$306,"&lt;&gt;OK")&gt;0),"Por apurar",SUMIF(Validacao!$B$7:$B$306,A100,Validacao!$L$7:$L$306)))</f>
        <v/>
      </c>
      <c r="R100" s="24"/>
      <c r="S100" s="16" t="str">
        <f t="shared" si="2"/>
        <v/>
      </c>
      <c r="T100" s="21"/>
      <c r="U100" s="21"/>
      <c r="V100" s="35" t="str">
        <f>IF(B100="","",IF(OR(K100="",K100="Por esclarecer",L100="",M100="",N100="",U100=""),"Falta concluir apreciação técnica",IF(K100="Não elegível","Proposta desfavorável fundamentada",IF(OR(COUNTIF(C100:J100,"Cumpre")&lt;&gt;8,NOT(ISNUMBER(Q100)),NOT(ISNUMBER(R100)),INDEX(Financiamento!$Q$7:$Q$106,MATCH(A100,Financiamento!$A$7:$A$106,0))&lt;&gt;"Calculável"),"Por esclarecer ou validar",IF(OR(R100&lt;0,R100&gt;Instrucoes!$B$7),"Rever taxa proposta","Proposta técnica concluída")))))</f>
        <v/>
      </c>
    </row>
    <row r="101" spans="1:22" ht="34.950000000000003" customHeight="1">
      <c r="A101" s="8" t="s">
        <v>826</v>
      </c>
      <c r="B101" s="35" t="str">
        <f>IF(NOT(COUNTIFS(Intervencoes!$A$7:$A$106,A101,Intervencoes!$B$7:$B$106,"&lt;&gt;")=1),"",INDEX(Intervencoes!$B$7:$B$106,MATCH(A101,Intervencoes!$A$7:$A$106,0)))</f>
        <v/>
      </c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3"/>
      <c r="O101" s="37" t="str">
        <f>IF(B101="","",IF(OR(COUNTIF(Validacao!$B$7:$B$306,A101)=0,COUNTIFS(Validacao!$B$7:$B$306,A101,Validacao!$O$7:$O$306,"&lt;&gt;OK")&gt;0),"Por apurar",SUMIF(Validacao!$B$7:$B$306,A101,Validacao!$J$7:$J$306)))</f>
        <v/>
      </c>
      <c r="P101" s="37" t="str">
        <f>IF(B101="","",IF(OR(COUNTIF(Validacao!$B$7:$B$306,A101)=0,COUNTIFS(Validacao!$B$7:$B$306,A101,Validacao!$O$7:$O$306,"&lt;&gt;OK")&gt;0),"Por apurar",SUMIF(Validacao!$B$7:$B$306,A101,Validacao!$K$7:$K$306)))</f>
        <v/>
      </c>
      <c r="Q101" s="37" t="str">
        <f>IF(B101="","",IF(OR(COUNTIF(Validacao!$B$7:$B$306,A101)=0,COUNTIFS(Validacao!$B$7:$B$306,A101,Validacao!$O$7:$O$306,"&lt;&gt;OK")&gt;0),"Por apurar",SUMIF(Validacao!$B$7:$B$306,A101,Validacao!$L$7:$L$306)))</f>
        <v/>
      </c>
      <c r="R101" s="24"/>
      <c r="S101" s="16" t="str">
        <f t="shared" si="2"/>
        <v/>
      </c>
      <c r="T101" s="21"/>
      <c r="U101" s="21"/>
      <c r="V101" s="35" t="str">
        <f>IF(B101="","",IF(OR(K101="",K101="Por esclarecer",L101="",M101="",N101="",U101=""),"Falta concluir apreciação técnica",IF(K101="Não elegível","Proposta desfavorável fundamentada",IF(OR(COUNTIF(C101:J101,"Cumpre")&lt;&gt;8,NOT(ISNUMBER(Q101)),NOT(ISNUMBER(R101)),INDEX(Financiamento!$Q$7:$Q$106,MATCH(A101,Financiamento!$A$7:$A$106,0))&lt;&gt;"Calculável"),"Por esclarecer ou validar",IF(OR(R101&lt;0,R101&gt;Instrucoes!$B$7),"Rever taxa proposta","Proposta técnica concluída")))))</f>
        <v/>
      </c>
    </row>
    <row r="102" spans="1:22" ht="34.950000000000003" customHeight="1">
      <c r="A102" s="8" t="s">
        <v>827</v>
      </c>
      <c r="B102" s="35" t="str">
        <f>IF(NOT(COUNTIFS(Intervencoes!$A$7:$A$106,A102,Intervencoes!$B$7:$B$106,"&lt;&gt;")=1),"",INDEX(Intervencoes!$B$7:$B$106,MATCH(A102,Intervencoes!$A$7:$A$106,0)))</f>
        <v/>
      </c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3"/>
      <c r="O102" s="37" t="str">
        <f>IF(B102="","",IF(OR(COUNTIF(Validacao!$B$7:$B$306,A102)=0,COUNTIFS(Validacao!$B$7:$B$306,A102,Validacao!$O$7:$O$306,"&lt;&gt;OK")&gt;0),"Por apurar",SUMIF(Validacao!$B$7:$B$306,A102,Validacao!$J$7:$J$306)))</f>
        <v/>
      </c>
      <c r="P102" s="37" t="str">
        <f>IF(B102="","",IF(OR(COUNTIF(Validacao!$B$7:$B$306,A102)=0,COUNTIFS(Validacao!$B$7:$B$306,A102,Validacao!$O$7:$O$306,"&lt;&gt;OK")&gt;0),"Por apurar",SUMIF(Validacao!$B$7:$B$306,A102,Validacao!$K$7:$K$306)))</f>
        <v/>
      </c>
      <c r="Q102" s="37" t="str">
        <f>IF(B102="","",IF(OR(COUNTIF(Validacao!$B$7:$B$306,A102)=0,COUNTIFS(Validacao!$B$7:$B$306,A102,Validacao!$O$7:$O$306,"&lt;&gt;OK")&gt;0),"Por apurar",SUMIF(Validacao!$B$7:$B$306,A102,Validacao!$L$7:$L$306)))</f>
        <v/>
      </c>
      <c r="R102" s="24"/>
      <c r="S102" s="16" t="str">
        <f t="shared" si="2"/>
        <v/>
      </c>
      <c r="T102" s="21"/>
      <c r="U102" s="21"/>
      <c r="V102" s="35" t="str">
        <f>IF(B102="","",IF(OR(K102="",K102="Por esclarecer",L102="",M102="",N102="",U102=""),"Falta concluir apreciação técnica",IF(K102="Não elegível","Proposta desfavorável fundamentada",IF(OR(COUNTIF(C102:J102,"Cumpre")&lt;&gt;8,NOT(ISNUMBER(Q102)),NOT(ISNUMBER(R102)),INDEX(Financiamento!$Q$7:$Q$106,MATCH(A102,Financiamento!$A$7:$A$106,0))&lt;&gt;"Calculável"),"Por esclarecer ou validar",IF(OR(R102&lt;0,R102&gt;Instrucoes!$B$7),"Rever taxa proposta","Proposta técnica concluída")))))</f>
        <v/>
      </c>
    </row>
    <row r="103" spans="1:22" ht="34.950000000000003" customHeight="1">
      <c r="A103" s="8" t="s">
        <v>828</v>
      </c>
      <c r="B103" s="35" t="str">
        <f>IF(NOT(COUNTIFS(Intervencoes!$A$7:$A$106,A103,Intervencoes!$B$7:$B$106,"&lt;&gt;")=1),"",INDEX(Intervencoes!$B$7:$B$106,MATCH(A103,Intervencoes!$A$7:$A$106,0)))</f>
        <v/>
      </c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3"/>
      <c r="O103" s="37" t="str">
        <f>IF(B103="","",IF(OR(COUNTIF(Validacao!$B$7:$B$306,A103)=0,COUNTIFS(Validacao!$B$7:$B$306,A103,Validacao!$O$7:$O$306,"&lt;&gt;OK")&gt;0),"Por apurar",SUMIF(Validacao!$B$7:$B$306,A103,Validacao!$J$7:$J$306)))</f>
        <v/>
      </c>
      <c r="P103" s="37" t="str">
        <f>IF(B103="","",IF(OR(COUNTIF(Validacao!$B$7:$B$306,A103)=0,COUNTIFS(Validacao!$B$7:$B$306,A103,Validacao!$O$7:$O$306,"&lt;&gt;OK")&gt;0),"Por apurar",SUMIF(Validacao!$B$7:$B$306,A103,Validacao!$K$7:$K$306)))</f>
        <v/>
      </c>
      <c r="Q103" s="37" t="str">
        <f>IF(B103="","",IF(OR(COUNTIF(Validacao!$B$7:$B$306,A103)=0,COUNTIFS(Validacao!$B$7:$B$306,A103,Validacao!$O$7:$O$306,"&lt;&gt;OK")&gt;0),"Por apurar",SUMIF(Validacao!$B$7:$B$306,A103,Validacao!$L$7:$L$306)))</f>
        <v/>
      </c>
      <c r="R103" s="24"/>
      <c r="S103" s="16" t="str">
        <f t="shared" si="2"/>
        <v/>
      </c>
      <c r="T103" s="21"/>
      <c r="U103" s="21"/>
      <c r="V103" s="35" t="str">
        <f>IF(B103="","",IF(OR(K103="",K103="Por esclarecer",L103="",M103="",N103="",U103=""),"Falta concluir apreciação técnica",IF(K103="Não elegível","Proposta desfavorável fundamentada",IF(OR(COUNTIF(C103:J103,"Cumpre")&lt;&gt;8,NOT(ISNUMBER(Q103)),NOT(ISNUMBER(R103)),INDEX(Financiamento!$Q$7:$Q$106,MATCH(A103,Financiamento!$A$7:$A$106,0))&lt;&gt;"Calculável"),"Por esclarecer ou validar",IF(OR(R103&lt;0,R103&gt;Instrucoes!$B$7),"Rever taxa proposta","Proposta técnica concluída")))))</f>
        <v/>
      </c>
    </row>
    <row r="104" spans="1:22" ht="34.950000000000003" customHeight="1">
      <c r="A104" s="8" t="s">
        <v>829</v>
      </c>
      <c r="B104" s="35" t="str">
        <f>IF(NOT(COUNTIFS(Intervencoes!$A$7:$A$106,A104,Intervencoes!$B$7:$B$106,"&lt;&gt;")=1),"",INDEX(Intervencoes!$B$7:$B$106,MATCH(A104,Intervencoes!$A$7:$A$106,0)))</f>
        <v/>
      </c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3"/>
      <c r="O104" s="37" t="str">
        <f>IF(B104="","",IF(OR(COUNTIF(Validacao!$B$7:$B$306,A104)=0,COUNTIFS(Validacao!$B$7:$B$306,A104,Validacao!$O$7:$O$306,"&lt;&gt;OK")&gt;0),"Por apurar",SUMIF(Validacao!$B$7:$B$306,A104,Validacao!$J$7:$J$306)))</f>
        <v/>
      </c>
      <c r="P104" s="37" t="str">
        <f>IF(B104="","",IF(OR(COUNTIF(Validacao!$B$7:$B$306,A104)=0,COUNTIFS(Validacao!$B$7:$B$306,A104,Validacao!$O$7:$O$306,"&lt;&gt;OK")&gt;0),"Por apurar",SUMIF(Validacao!$B$7:$B$306,A104,Validacao!$K$7:$K$306)))</f>
        <v/>
      </c>
      <c r="Q104" s="37" t="str">
        <f>IF(B104="","",IF(OR(COUNTIF(Validacao!$B$7:$B$306,A104)=0,COUNTIFS(Validacao!$B$7:$B$306,A104,Validacao!$O$7:$O$306,"&lt;&gt;OK")&gt;0),"Por apurar",SUMIF(Validacao!$B$7:$B$306,A104,Validacao!$L$7:$L$306)))</f>
        <v/>
      </c>
      <c r="R104" s="24"/>
      <c r="S104" s="16" t="str">
        <f t="shared" si="2"/>
        <v/>
      </c>
      <c r="T104" s="21"/>
      <c r="U104" s="21"/>
      <c r="V104" s="35" t="str">
        <f>IF(B104="","",IF(OR(K104="",K104="Por esclarecer",L104="",M104="",N104="",U104=""),"Falta concluir apreciação técnica",IF(K104="Não elegível","Proposta desfavorável fundamentada",IF(OR(COUNTIF(C104:J104,"Cumpre")&lt;&gt;8,NOT(ISNUMBER(Q104)),NOT(ISNUMBER(R104)),INDEX(Financiamento!$Q$7:$Q$106,MATCH(A104,Financiamento!$A$7:$A$106,0))&lt;&gt;"Calculável"),"Por esclarecer ou validar",IF(OR(R104&lt;0,R104&gt;Instrucoes!$B$7),"Rever taxa proposta","Proposta técnica concluída")))))</f>
        <v/>
      </c>
    </row>
    <row r="105" spans="1:22" ht="34.950000000000003" customHeight="1">
      <c r="A105" s="8" t="s">
        <v>830</v>
      </c>
      <c r="B105" s="35" t="str">
        <f>IF(NOT(COUNTIFS(Intervencoes!$A$7:$A$106,A105,Intervencoes!$B$7:$B$106,"&lt;&gt;")=1),"",INDEX(Intervencoes!$B$7:$B$106,MATCH(A105,Intervencoes!$A$7:$A$106,0)))</f>
        <v/>
      </c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3"/>
      <c r="O105" s="37" t="str">
        <f>IF(B105="","",IF(OR(COUNTIF(Validacao!$B$7:$B$306,A105)=0,COUNTIFS(Validacao!$B$7:$B$306,A105,Validacao!$O$7:$O$306,"&lt;&gt;OK")&gt;0),"Por apurar",SUMIF(Validacao!$B$7:$B$306,A105,Validacao!$J$7:$J$306)))</f>
        <v/>
      </c>
      <c r="P105" s="37" t="str">
        <f>IF(B105="","",IF(OR(COUNTIF(Validacao!$B$7:$B$306,A105)=0,COUNTIFS(Validacao!$B$7:$B$306,A105,Validacao!$O$7:$O$306,"&lt;&gt;OK")&gt;0),"Por apurar",SUMIF(Validacao!$B$7:$B$306,A105,Validacao!$K$7:$K$306)))</f>
        <v/>
      </c>
      <c r="Q105" s="37" t="str">
        <f>IF(B105="","",IF(OR(COUNTIF(Validacao!$B$7:$B$306,A105)=0,COUNTIFS(Validacao!$B$7:$B$306,A105,Validacao!$O$7:$O$306,"&lt;&gt;OK")&gt;0),"Por apurar",SUMIF(Validacao!$B$7:$B$306,A105,Validacao!$L$7:$L$306)))</f>
        <v/>
      </c>
      <c r="R105" s="24"/>
      <c r="S105" s="16" t="str">
        <f t="shared" si="2"/>
        <v/>
      </c>
      <c r="T105" s="21"/>
      <c r="U105" s="21"/>
      <c r="V105" s="35" t="str">
        <f>IF(B105="","",IF(OR(K105="",K105="Por esclarecer",L105="",M105="",N105="",U105=""),"Falta concluir apreciação técnica",IF(K105="Não elegível","Proposta desfavorável fundamentada",IF(OR(COUNTIF(C105:J105,"Cumpre")&lt;&gt;8,NOT(ISNUMBER(Q105)),NOT(ISNUMBER(R105)),INDEX(Financiamento!$Q$7:$Q$106,MATCH(A105,Financiamento!$A$7:$A$106,0))&lt;&gt;"Calculável"),"Por esclarecer ou validar",IF(OR(R105&lt;0,R105&gt;Instrucoes!$B$7),"Rever taxa proposta","Proposta técnica concluída")))))</f>
        <v/>
      </c>
    </row>
    <row r="106" spans="1:22" ht="34.950000000000003" customHeight="1">
      <c r="A106" s="8" t="s">
        <v>831</v>
      </c>
      <c r="B106" s="35" t="str">
        <f>IF(NOT(COUNTIFS(Intervencoes!$A$7:$A$106,A106,Intervencoes!$B$7:$B$106,"&lt;&gt;")=1),"",INDEX(Intervencoes!$B$7:$B$106,MATCH(A106,Intervencoes!$A$7:$A$106,0)))</f>
        <v/>
      </c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3"/>
      <c r="O106" s="37" t="str">
        <f>IF(B106="","",IF(OR(COUNTIF(Validacao!$B$7:$B$306,A106)=0,COUNTIFS(Validacao!$B$7:$B$306,A106,Validacao!$O$7:$O$306,"&lt;&gt;OK")&gt;0),"Por apurar",SUMIF(Validacao!$B$7:$B$306,A106,Validacao!$J$7:$J$306)))</f>
        <v/>
      </c>
      <c r="P106" s="37" t="str">
        <f>IF(B106="","",IF(OR(COUNTIF(Validacao!$B$7:$B$306,A106)=0,COUNTIFS(Validacao!$B$7:$B$306,A106,Validacao!$O$7:$O$306,"&lt;&gt;OK")&gt;0),"Por apurar",SUMIF(Validacao!$B$7:$B$306,A106,Validacao!$K$7:$K$306)))</f>
        <v/>
      </c>
      <c r="Q106" s="37" t="str">
        <f>IF(B106="","",IF(OR(COUNTIF(Validacao!$B$7:$B$306,A106)=0,COUNTIFS(Validacao!$B$7:$B$306,A106,Validacao!$O$7:$O$306,"&lt;&gt;OK")&gt;0),"Por apurar",SUMIF(Validacao!$B$7:$B$306,A106,Validacao!$L$7:$L$306)))</f>
        <v/>
      </c>
      <c r="R106" s="24"/>
      <c r="S106" s="16" t="str">
        <f t="shared" si="2"/>
        <v/>
      </c>
      <c r="T106" s="21"/>
      <c r="U106" s="21"/>
      <c r="V106" s="35" t="str">
        <f>IF(B106="","",IF(OR(K106="",K106="Por esclarecer",L106="",M106="",N106="",U106=""),"Falta concluir apreciação técnica",IF(K106="Não elegível","Proposta desfavorável fundamentada",IF(OR(COUNTIF(C106:J106,"Cumpre")&lt;&gt;8,NOT(ISNUMBER(Q106)),NOT(ISNUMBER(R106)),INDEX(Financiamento!$Q$7:$Q$106,MATCH(A106,Financiamento!$A$7:$A$106,0))&lt;&gt;"Calculável"),"Por esclarecer ou validar",IF(OR(R106&lt;0,R106&gt;Instrucoes!$B$7),"Rever taxa proposta","Proposta técnica concluída")))))</f>
        <v/>
      </c>
    </row>
    <row r="110" spans="1:22">
      <c r="A110" t="s">
        <v>635</v>
      </c>
    </row>
    <row r="112" spans="1:22">
      <c r="A112" s="25" t="s">
        <v>636</v>
      </c>
      <c r="B112" s="26"/>
    </row>
    <row r="113" spans="1:2">
      <c r="A113" s="25" t="s">
        <v>637</v>
      </c>
      <c r="B113" s="26"/>
    </row>
    <row r="114" spans="1:2">
      <c r="A114" s="25" t="s">
        <v>638</v>
      </c>
      <c r="B114" s="26"/>
    </row>
    <row r="115" spans="1:2">
      <c r="A115" s="25" t="s">
        <v>639</v>
      </c>
      <c r="B115" s="27"/>
    </row>
    <row r="116" spans="1:2">
      <c r="A116" s="25" t="s">
        <v>640</v>
      </c>
      <c r="B116" s="26"/>
    </row>
    <row r="117" spans="1:2">
      <c r="A117" s="25" t="s">
        <v>641</v>
      </c>
      <c r="B117" s="27"/>
    </row>
    <row r="118" spans="1:2">
      <c r="A118" s="25" t="s">
        <v>642</v>
      </c>
      <c r="B118" s="26"/>
    </row>
    <row r="119" spans="1:2">
      <c r="A119" s="25" t="s">
        <v>643</v>
      </c>
      <c r="B119" s="26"/>
    </row>
  </sheetData>
  <conditionalFormatting sqref="V7:V106">
    <cfRule type="containsText" dxfId="14" priority="1" operator="containsText" text="Falta"/>
    <cfRule type="containsText" dxfId="13" priority="2" operator="containsText" text="Rever"/>
    <cfRule type="containsText" dxfId="12" priority="3" operator="containsText" text="Por apurar"/>
    <cfRule type="containsText" dxfId="11" priority="4" operator="containsText" text="Por esclarecer"/>
    <cfRule type="containsText" dxfId="10" priority="5" operator="containsText" text="pendente"/>
  </conditionalFormatting>
  <dataValidations count="5">
    <dataValidation type="date" showErrorMessage="1" errorTitle="Valor inválido" error="Escolha uma opção da lista ou introduza um valor dentro dos limites indicados." sqref="B117 B115 N7:N106">
      <formula1>DATE(1900,1,1)</formula1>
      <formula2>DATE(2200,12,31)</formula2>
    </dataValidation>
    <dataValidation type="list" showErrorMessage="1" errorTitle="Valor inválido" error="Escolha uma opção da lista ou introduza um valor dentro dos limites indicados." sqref="B112">
      <formula1>"Favorável,Parcialmente favorável,Desfavorável,Análise não concluída"</formula1>
    </dataValidation>
    <dataValidation type="list" showErrorMessage="1" errorTitle="Valor inválido" error="Escolha uma opção da lista ou introduza um valor dentro dos limites indicados." sqref="C7:J106">
      <formula1>"Cumpre,Não cumpre,Por esclarecer"</formula1>
    </dataValidation>
    <dataValidation type="list" showErrorMessage="1" errorTitle="Valor inválido" error="Escolha uma opção da lista ou introduza um valor dentro dos limites indicados." sqref="K7:K106">
      <formula1>"Elegível,Parcialmente elegível,Não elegível,Por esclarecer"</formula1>
    </dataValidation>
    <dataValidation type="decimal" showErrorMessage="1" errorTitle="Valor inválido" error="Escolha uma opção da lista ou introduza um valor dentro dos limites indicados." sqref="R7:R106">
      <formula1>0</formula1>
      <formula2>0.6</formula2>
    </dataValidation>
  </dataValidation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96397"/>
  </sheetPr>
  <dimension ref="A1:O306"/>
  <sheetViews>
    <sheetView showGridLines="0" zoomScaleNormal="100" workbookViewId="0">
      <pane xSplit="2" ySplit="6" topLeftCell="C7" activePane="bottomRight" state="frozen"/>
      <selection pane="topRight"/>
      <selection pane="bottomLeft"/>
      <selection pane="bottomRight" activeCell="A7" sqref="A7:O7"/>
    </sheetView>
  </sheetViews>
  <sheetFormatPr defaultRowHeight="13.8"/>
  <cols>
    <col min="1" max="1" width="16" customWidth="1"/>
    <col min="2" max="2" width="19" customWidth="1"/>
    <col min="3" max="3" width="60" customWidth="1"/>
    <col min="4" max="4" width="28" customWidth="1"/>
    <col min="5" max="5" width="30" customWidth="1"/>
    <col min="6" max="6" width="27" customWidth="1"/>
    <col min="7" max="8" width="29" customWidth="1"/>
    <col min="9" max="9" width="28" customWidth="1"/>
    <col min="10" max="11" width="30" customWidth="1"/>
    <col min="12" max="12" width="28" customWidth="1"/>
    <col min="13" max="13" width="65" customWidth="1"/>
    <col min="14" max="14" width="50" customWidth="1"/>
    <col min="15" max="15" width="48" customWidth="1"/>
  </cols>
  <sheetData>
    <row r="1" spans="1:15" ht="25.0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30" customHeight="1">
      <c r="A2" s="3" t="s">
        <v>644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5.05" customHeight="1">
      <c r="A3" s="4" t="s">
        <v>645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25.05" customHeight="1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25.0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58.05" customHeight="1">
      <c r="A6" s="6" t="s">
        <v>169</v>
      </c>
      <c r="B6" s="6" t="s">
        <v>3</v>
      </c>
      <c r="C6" s="6" t="s">
        <v>646</v>
      </c>
      <c r="D6" s="6" t="s">
        <v>5</v>
      </c>
      <c r="E6" s="6" t="s">
        <v>647</v>
      </c>
      <c r="F6" s="6" t="s">
        <v>648</v>
      </c>
      <c r="G6" s="6" t="s">
        <v>649</v>
      </c>
      <c r="H6" s="6" t="s">
        <v>185</v>
      </c>
      <c r="I6" s="6" t="s">
        <v>650</v>
      </c>
      <c r="J6" s="6" t="s">
        <v>651</v>
      </c>
      <c r="K6" s="6" t="s">
        <v>652</v>
      </c>
      <c r="L6" s="6" t="s">
        <v>629</v>
      </c>
      <c r="M6" s="6" t="s">
        <v>653</v>
      </c>
      <c r="N6" s="6" t="s">
        <v>654</v>
      </c>
      <c r="O6" s="6" t="s">
        <v>655</v>
      </c>
    </row>
    <row r="7" spans="1:15" ht="34.950000000000003" customHeight="1">
      <c r="A7" s="8" t="s">
        <v>187</v>
      </c>
      <c r="B7" s="8" t="str">
        <f>IF(INDEX(Orcamento!$B$7:$B$106,MATCH(A7,Orcamento!$A$7:$A$106,0))="","",INDEX(Orcamento!$B$7:$B$106,MATCH(A7,Orcamento!$A$7:$A$106,0)))</f>
        <v/>
      </c>
      <c r="C7" s="8" t="str">
        <f>IF(INDEX(Orcamento!$B$7:$B$106,MATCH(A7,Orcamento!$A$7:$A$106,0))="","",INDEX(Orcamento!$C$7:$C$106,MATCH(A7,Orcamento!$A$7:$A$106,0)))</f>
        <v/>
      </c>
      <c r="D7" s="16" t="str">
        <f>IF(INDEX(Orcamento!$B$7:$B$106,MATCH(A7,Orcamento!$A$7:$A$106,0))="","",INDEX(Orcamento!$K$7:$K$106,MATCH(A7,Orcamento!$A$7:$A$106,0)))</f>
        <v/>
      </c>
      <c r="E7" s="16" t="str">
        <f>IF(INDEX(Orcamento!$B$7:$B$106,MATCH(A7,Orcamento!$A$7:$A$106,0))="","",INDEX(Orcamento!$S$7:$S$106,MATCH(A7,Orcamento!$A$7:$A$106,0)))</f>
        <v/>
      </c>
      <c r="F7" s="22"/>
      <c r="G7" s="22"/>
      <c r="H7" s="22"/>
      <c r="I7" s="22"/>
      <c r="J7" s="16" t="str">
        <f t="shared" ref="J7:J38" si="0">IF(B7="","",IF(OR(NOT(ISNUMBER(D7)),COUNT(F7:I7)&lt;&gt;4),"Por apurar",D7-SUM(F7:I7)))</f>
        <v/>
      </c>
      <c r="K7" s="22"/>
      <c r="L7" s="16" t="str">
        <f t="shared" ref="L7:L38" si="1">IF(B7="","",IF(O7&lt;&gt;"OK","Por apurar",J7-K7))</f>
        <v/>
      </c>
      <c r="M7" s="21"/>
      <c r="N7" s="21"/>
      <c r="O7" s="8" t="str">
        <f>IF(B7="","",IF(INDEX(Orcamento!$T$7:$T$106,MATCH(A7,Orcamento!$A$7:$A$106,0))&lt;&gt;"OK","Rever orçamento de origem",IF(OR(COUNT(F7:I7,K7)&lt;&gt;5,M7="",N7=""),"Falta concluir análise do artigo",IF(OR(MIN(F7:I7,K7)&lt;0,F7&gt;INDEX(Orcamento!$J$7:$J$106,MATCH(A7,Orcamento!$A$7:$A$106,0)),J7&lt;0,K7&gt;J7),"Rever exclusões ou coberturas",IF(AND(OR(INDEX(Orcamento!$D$7:$D$106,MATCH(A7,Orcamento!$A$7:$A$106,0))="Pessoal próprio",INDEX(Orcamento!$D$7:$D$106,MATCH(A7,Orcamento!$A$7:$A$106,0))="Maquinaria própria"),J7&lt;&gt;0),"Rever exclusão de recursos próprios","OK")))))</f>
        <v/>
      </c>
    </row>
    <row r="8" spans="1:15" ht="34.950000000000003" customHeight="1">
      <c r="A8" s="8" t="s">
        <v>188</v>
      </c>
      <c r="B8" s="8" t="str">
        <f>IF(INDEX(Orcamento!$B$7:$B$106,MATCH(A8,Orcamento!$A$7:$A$106,0))="","",INDEX(Orcamento!$B$7:$B$106,MATCH(A8,Orcamento!$A$7:$A$106,0)))</f>
        <v/>
      </c>
      <c r="C8" s="8" t="str">
        <f>IF(INDEX(Orcamento!$B$7:$B$106,MATCH(A8,Orcamento!$A$7:$A$106,0))="","",INDEX(Orcamento!$C$7:$C$106,MATCH(A8,Orcamento!$A$7:$A$106,0)))</f>
        <v/>
      </c>
      <c r="D8" s="16" t="str">
        <f>IF(INDEX(Orcamento!$B$7:$B$106,MATCH(A8,Orcamento!$A$7:$A$106,0))="","",INDEX(Orcamento!$K$7:$K$106,MATCH(A8,Orcamento!$A$7:$A$106,0)))</f>
        <v/>
      </c>
      <c r="E8" s="16" t="str">
        <f>IF(INDEX(Orcamento!$B$7:$B$106,MATCH(A8,Orcamento!$A$7:$A$106,0))="","",INDEX(Orcamento!$S$7:$S$106,MATCH(A8,Orcamento!$A$7:$A$106,0)))</f>
        <v/>
      </c>
      <c r="F8" s="22"/>
      <c r="G8" s="22"/>
      <c r="H8" s="22"/>
      <c r="I8" s="22"/>
      <c r="J8" s="16" t="str">
        <f t="shared" si="0"/>
        <v/>
      </c>
      <c r="K8" s="22"/>
      <c r="L8" s="16" t="str">
        <f t="shared" si="1"/>
        <v/>
      </c>
      <c r="M8" s="21"/>
      <c r="N8" s="21"/>
      <c r="O8" s="8" t="str">
        <f>IF(B8="","",IF(INDEX(Orcamento!$T$7:$T$106,MATCH(A8,Orcamento!$A$7:$A$106,0))&lt;&gt;"OK","Rever orçamento de origem",IF(OR(COUNT(F8:I8,K8)&lt;&gt;5,M8="",N8=""),"Falta concluir análise do artigo",IF(OR(MIN(F8:I8,K8)&lt;0,F8&gt;INDEX(Orcamento!$J$7:$J$106,MATCH(A8,Orcamento!$A$7:$A$106,0)),J8&lt;0,K8&gt;J8),"Rever exclusões ou coberturas",IF(AND(OR(INDEX(Orcamento!$D$7:$D$106,MATCH(A8,Orcamento!$A$7:$A$106,0))="Pessoal próprio",INDEX(Orcamento!$D$7:$D$106,MATCH(A8,Orcamento!$A$7:$A$106,0))="Maquinaria própria"),J8&lt;&gt;0),"Rever exclusão de recursos próprios","OK")))))</f>
        <v/>
      </c>
    </row>
    <row r="9" spans="1:15" ht="34.950000000000003" customHeight="1">
      <c r="A9" s="8" t="s">
        <v>189</v>
      </c>
      <c r="B9" s="8" t="str">
        <f>IF(INDEX(Orcamento!$B$7:$B$106,MATCH(A9,Orcamento!$A$7:$A$106,0))="","",INDEX(Orcamento!$B$7:$B$106,MATCH(A9,Orcamento!$A$7:$A$106,0)))</f>
        <v/>
      </c>
      <c r="C9" s="8" t="str">
        <f>IF(INDEX(Orcamento!$B$7:$B$106,MATCH(A9,Orcamento!$A$7:$A$106,0))="","",INDEX(Orcamento!$C$7:$C$106,MATCH(A9,Orcamento!$A$7:$A$106,0)))</f>
        <v/>
      </c>
      <c r="D9" s="16" t="str">
        <f>IF(INDEX(Orcamento!$B$7:$B$106,MATCH(A9,Orcamento!$A$7:$A$106,0))="","",INDEX(Orcamento!$K$7:$K$106,MATCH(A9,Orcamento!$A$7:$A$106,0)))</f>
        <v/>
      </c>
      <c r="E9" s="16" t="str">
        <f>IF(INDEX(Orcamento!$B$7:$B$106,MATCH(A9,Orcamento!$A$7:$A$106,0))="","",INDEX(Orcamento!$S$7:$S$106,MATCH(A9,Orcamento!$A$7:$A$106,0)))</f>
        <v/>
      </c>
      <c r="F9" s="22"/>
      <c r="G9" s="22"/>
      <c r="H9" s="22"/>
      <c r="I9" s="22"/>
      <c r="J9" s="16" t="str">
        <f t="shared" si="0"/>
        <v/>
      </c>
      <c r="K9" s="22"/>
      <c r="L9" s="16" t="str">
        <f t="shared" si="1"/>
        <v/>
      </c>
      <c r="M9" s="21"/>
      <c r="N9" s="21"/>
      <c r="O9" s="8" t="str">
        <f>IF(B9="","",IF(INDEX(Orcamento!$T$7:$T$106,MATCH(A9,Orcamento!$A$7:$A$106,0))&lt;&gt;"OK","Rever orçamento de origem",IF(OR(COUNT(F9:I9,K9)&lt;&gt;5,M9="",N9=""),"Falta concluir análise do artigo",IF(OR(MIN(F9:I9,K9)&lt;0,F9&gt;INDEX(Orcamento!$J$7:$J$106,MATCH(A9,Orcamento!$A$7:$A$106,0)),J9&lt;0,K9&gt;J9),"Rever exclusões ou coberturas",IF(AND(OR(INDEX(Orcamento!$D$7:$D$106,MATCH(A9,Orcamento!$A$7:$A$106,0))="Pessoal próprio",INDEX(Orcamento!$D$7:$D$106,MATCH(A9,Orcamento!$A$7:$A$106,0))="Maquinaria própria"),J9&lt;&gt;0),"Rever exclusão de recursos próprios","OK")))))</f>
        <v/>
      </c>
    </row>
    <row r="10" spans="1:15" ht="34.950000000000003" customHeight="1">
      <c r="A10" s="8" t="s">
        <v>190</v>
      </c>
      <c r="B10" s="8" t="str">
        <f>IF(INDEX(Orcamento!$B$7:$B$106,MATCH(A10,Orcamento!$A$7:$A$106,0))="","",INDEX(Orcamento!$B$7:$B$106,MATCH(A10,Orcamento!$A$7:$A$106,0)))</f>
        <v/>
      </c>
      <c r="C10" s="8" t="str">
        <f>IF(INDEX(Orcamento!$B$7:$B$106,MATCH(A10,Orcamento!$A$7:$A$106,0))="","",INDEX(Orcamento!$C$7:$C$106,MATCH(A10,Orcamento!$A$7:$A$106,0)))</f>
        <v/>
      </c>
      <c r="D10" s="16" t="str">
        <f>IF(INDEX(Orcamento!$B$7:$B$106,MATCH(A10,Orcamento!$A$7:$A$106,0))="","",INDEX(Orcamento!$K$7:$K$106,MATCH(A10,Orcamento!$A$7:$A$106,0)))</f>
        <v/>
      </c>
      <c r="E10" s="16" t="str">
        <f>IF(INDEX(Orcamento!$B$7:$B$106,MATCH(A10,Orcamento!$A$7:$A$106,0))="","",INDEX(Orcamento!$S$7:$S$106,MATCH(A10,Orcamento!$A$7:$A$106,0)))</f>
        <v/>
      </c>
      <c r="F10" s="22"/>
      <c r="G10" s="22"/>
      <c r="H10" s="22"/>
      <c r="I10" s="22"/>
      <c r="J10" s="16" t="str">
        <f t="shared" si="0"/>
        <v/>
      </c>
      <c r="K10" s="22"/>
      <c r="L10" s="16" t="str">
        <f t="shared" si="1"/>
        <v/>
      </c>
      <c r="M10" s="21"/>
      <c r="N10" s="21"/>
      <c r="O10" s="8" t="str">
        <f>IF(B10="","",IF(INDEX(Orcamento!$T$7:$T$106,MATCH(A10,Orcamento!$A$7:$A$106,0))&lt;&gt;"OK","Rever orçamento de origem",IF(OR(COUNT(F10:I10,K10)&lt;&gt;5,M10="",N10=""),"Falta concluir análise do artigo",IF(OR(MIN(F10:I10,K10)&lt;0,F10&gt;INDEX(Orcamento!$J$7:$J$106,MATCH(A10,Orcamento!$A$7:$A$106,0)),J10&lt;0,K10&gt;J10),"Rever exclusões ou coberturas",IF(AND(OR(INDEX(Orcamento!$D$7:$D$106,MATCH(A10,Orcamento!$A$7:$A$106,0))="Pessoal próprio",INDEX(Orcamento!$D$7:$D$106,MATCH(A10,Orcamento!$A$7:$A$106,0))="Maquinaria própria"),J10&lt;&gt;0),"Rever exclusão de recursos próprios","OK")))))</f>
        <v/>
      </c>
    </row>
    <row r="11" spans="1:15" ht="34.950000000000003" customHeight="1">
      <c r="A11" s="8" t="s">
        <v>191</v>
      </c>
      <c r="B11" s="8" t="str">
        <f>IF(INDEX(Orcamento!$B$7:$B$106,MATCH(A11,Orcamento!$A$7:$A$106,0))="","",INDEX(Orcamento!$B$7:$B$106,MATCH(A11,Orcamento!$A$7:$A$106,0)))</f>
        <v/>
      </c>
      <c r="C11" s="8" t="str">
        <f>IF(INDEX(Orcamento!$B$7:$B$106,MATCH(A11,Orcamento!$A$7:$A$106,0))="","",INDEX(Orcamento!$C$7:$C$106,MATCH(A11,Orcamento!$A$7:$A$106,0)))</f>
        <v/>
      </c>
      <c r="D11" s="16" t="str">
        <f>IF(INDEX(Orcamento!$B$7:$B$106,MATCH(A11,Orcamento!$A$7:$A$106,0))="","",INDEX(Orcamento!$K$7:$K$106,MATCH(A11,Orcamento!$A$7:$A$106,0)))</f>
        <v/>
      </c>
      <c r="E11" s="16" t="str">
        <f>IF(INDEX(Orcamento!$B$7:$B$106,MATCH(A11,Orcamento!$A$7:$A$106,0))="","",INDEX(Orcamento!$S$7:$S$106,MATCH(A11,Orcamento!$A$7:$A$106,0)))</f>
        <v/>
      </c>
      <c r="F11" s="22"/>
      <c r="G11" s="22"/>
      <c r="H11" s="22"/>
      <c r="I11" s="22"/>
      <c r="J11" s="16" t="str">
        <f t="shared" si="0"/>
        <v/>
      </c>
      <c r="K11" s="22"/>
      <c r="L11" s="16" t="str">
        <f t="shared" si="1"/>
        <v/>
      </c>
      <c r="M11" s="21"/>
      <c r="N11" s="21"/>
      <c r="O11" s="8" t="str">
        <f>IF(B11="","",IF(INDEX(Orcamento!$T$7:$T$106,MATCH(A11,Orcamento!$A$7:$A$106,0))&lt;&gt;"OK","Rever orçamento de origem",IF(OR(COUNT(F11:I11,K11)&lt;&gt;5,M11="",N11=""),"Falta concluir análise do artigo",IF(OR(MIN(F11:I11,K11)&lt;0,F11&gt;INDEX(Orcamento!$J$7:$J$106,MATCH(A11,Orcamento!$A$7:$A$106,0)),J11&lt;0,K11&gt;J11),"Rever exclusões ou coberturas",IF(AND(OR(INDEX(Orcamento!$D$7:$D$106,MATCH(A11,Orcamento!$A$7:$A$106,0))="Pessoal próprio",INDEX(Orcamento!$D$7:$D$106,MATCH(A11,Orcamento!$A$7:$A$106,0))="Maquinaria própria"),J11&lt;&gt;0),"Rever exclusão de recursos próprios","OK")))))</f>
        <v/>
      </c>
    </row>
    <row r="12" spans="1:15" ht="34.950000000000003" customHeight="1">
      <c r="A12" s="8" t="s">
        <v>192</v>
      </c>
      <c r="B12" s="8" t="str">
        <f>IF(INDEX(Orcamento!$B$7:$B$106,MATCH(A12,Orcamento!$A$7:$A$106,0))="","",INDEX(Orcamento!$B$7:$B$106,MATCH(A12,Orcamento!$A$7:$A$106,0)))</f>
        <v/>
      </c>
      <c r="C12" s="8" t="str">
        <f>IF(INDEX(Orcamento!$B$7:$B$106,MATCH(A12,Orcamento!$A$7:$A$106,0))="","",INDEX(Orcamento!$C$7:$C$106,MATCH(A12,Orcamento!$A$7:$A$106,0)))</f>
        <v/>
      </c>
      <c r="D12" s="16" t="str">
        <f>IF(INDEX(Orcamento!$B$7:$B$106,MATCH(A12,Orcamento!$A$7:$A$106,0))="","",INDEX(Orcamento!$K$7:$K$106,MATCH(A12,Orcamento!$A$7:$A$106,0)))</f>
        <v/>
      </c>
      <c r="E12" s="16" t="str">
        <f>IF(INDEX(Orcamento!$B$7:$B$106,MATCH(A12,Orcamento!$A$7:$A$106,0))="","",INDEX(Orcamento!$S$7:$S$106,MATCH(A12,Orcamento!$A$7:$A$106,0)))</f>
        <v/>
      </c>
      <c r="F12" s="22"/>
      <c r="G12" s="22"/>
      <c r="H12" s="22"/>
      <c r="I12" s="22"/>
      <c r="J12" s="16" t="str">
        <f t="shared" si="0"/>
        <v/>
      </c>
      <c r="K12" s="22"/>
      <c r="L12" s="16" t="str">
        <f t="shared" si="1"/>
        <v/>
      </c>
      <c r="M12" s="21"/>
      <c r="N12" s="21"/>
      <c r="O12" s="8" t="str">
        <f>IF(B12="","",IF(INDEX(Orcamento!$T$7:$T$106,MATCH(A12,Orcamento!$A$7:$A$106,0))&lt;&gt;"OK","Rever orçamento de origem",IF(OR(COUNT(F12:I12,K12)&lt;&gt;5,M12="",N12=""),"Falta concluir análise do artigo",IF(OR(MIN(F12:I12,K12)&lt;0,F12&gt;INDEX(Orcamento!$J$7:$J$106,MATCH(A12,Orcamento!$A$7:$A$106,0)),J12&lt;0,K12&gt;J12),"Rever exclusões ou coberturas",IF(AND(OR(INDEX(Orcamento!$D$7:$D$106,MATCH(A12,Orcamento!$A$7:$A$106,0))="Pessoal próprio",INDEX(Orcamento!$D$7:$D$106,MATCH(A12,Orcamento!$A$7:$A$106,0))="Maquinaria própria"),J12&lt;&gt;0),"Rever exclusão de recursos próprios","OK")))))</f>
        <v/>
      </c>
    </row>
    <row r="13" spans="1:15" ht="34.950000000000003" customHeight="1">
      <c r="A13" s="8" t="s">
        <v>193</v>
      </c>
      <c r="B13" s="8" t="str">
        <f>IF(INDEX(Orcamento!$B$7:$B$106,MATCH(A13,Orcamento!$A$7:$A$106,0))="","",INDEX(Orcamento!$B$7:$B$106,MATCH(A13,Orcamento!$A$7:$A$106,0)))</f>
        <v/>
      </c>
      <c r="C13" s="8" t="str">
        <f>IF(INDEX(Orcamento!$B$7:$B$106,MATCH(A13,Orcamento!$A$7:$A$106,0))="","",INDEX(Orcamento!$C$7:$C$106,MATCH(A13,Orcamento!$A$7:$A$106,0)))</f>
        <v/>
      </c>
      <c r="D13" s="16" t="str">
        <f>IF(INDEX(Orcamento!$B$7:$B$106,MATCH(A13,Orcamento!$A$7:$A$106,0))="","",INDEX(Orcamento!$K$7:$K$106,MATCH(A13,Orcamento!$A$7:$A$106,0)))</f>
        <v/>
      </c>
      <c r="E13" s="16" t="str">
        <f>IF(INDEX(Orcamento!$B$7:$B$106,MATCH(A13,Orcamento!$A$7:$A$106,0))="","",INDEX(Orcamento!$S$7:$S$106,MATCH(A13,Orcamento!$A$7:$A$106,0)))</f>
        <v/>
      </c>
      <c r="F13" s="22"/>
      <c r="G13" s="22"/>
      <c r="H13" s="22"/>
      <c r="I13" s="22"/>
      <c r="J13" s="16" t="str">
        <f t="shared" si="0"/>
        <v/>
      </c>
      <c r="K13" s="22"/>
      <c r="L13" s="16" t="str">
        <f t="shared" si="1"/>
        <v/>
      </c>
      <c r="M13" s="21"/>
      <c r="N13" s="21"/>
      <c r="O13" s="8" t="str">
        <f>IF(B13="","",IF(INDEX(Orcamento!$T$7:$T$106,MATCH(A13,Orcamento!$A$7:$A$106,0))&lt;&gt;"OK","Rever orçamento de origem",IF(OR(COUNT(F13:I13,K13)&lt;&gt;5,M13="",N13=""),"Falta concluir análise do artigo",IF(OR(MIN(F13:I13,K13)&lt;0,F13&gt;INDEX(Orcamento!$J$7:$J$106,MATCH(A13,Orcamento!$A$7:$A$106,0)),J13&lt;0,K13&gt;J13),"Rever exclusões ou coberturas",IF(AND(OR(INDEX(Orcamento!$D$7:$D$106,MATCH(A13,Orcamento!$A$7:$A$106,0))="Pessoal próprio",INDEX(Orcamento!$D$7:$D$106,MATCH(A13,Orcamento!$A$7:$A$106,0))="Maquinaria própria"),J13&lt;&gt;0),"Rever exclusão de recursos próprios","OK")))))</f>
        <v/>
      </c>
    </row>
    <row r="14" spans="1:15" ht="34.950000000000003" customHeight="1">
      <c r="A14" s="8" t="s">
        <v>194</v>
      </c>
      <c r="B14" s="8" t="str">
        <f>IF(INDEX(Orcamento!$B$7:$B$106,MATCH(A14,Orcamento!$A$7:$A$106,0))="","",INDEX(Orcamento!$B$7:$B$106,MATCH(A14,Orcamento!$A$7:$A$106,0)))</f>
        <v/>
      </c>
      <c r="C14" s="8" t="str">
        <f>IF(INDEX(Orcamento!$B$7:$B$106,MATCH(A14,Orcamento!$A$7:$A$106,0))="","",INDEX(Orcamento!$C$7:$C$106,MATCH(A14,Orcamento!$A$7:$A$106,0)))</f>
        <v/>
      </c>
      <c r="D14" s="16" t="str">
        <f>IF(INDEX(Orcamento!$B$7:$B$106,MATCH(A14,Orcamento!$A$7:$A$106,0))="","",INDEX(Orcamento!$K$7:$K$106,MATCH(A14,Orcamento!$A$7:$A$106,0)))</f>
        <v/>
      </c>
      <c r="E14" s="16" t="str">
        <f>IF(INDEX(Orcamento!$B$7:$B$106,MATCH(A14,Orcamento!$A$7:$A$106,0))="","",INDEX(Orcamento!$S$7:$S$106,MATCH(A14,Orcamento!$A$7:$A$106,0)))</f>
        <v/>
      </c>
      <c r="F14" s="22"/>
      <c r="G14" s="22"/>
      <c r="H14" s="22"/>
      <c r="I14" s="22"/>
      <c r="J14" s="16" t="str">
        <f t="shared" si="0"/>
        <v/>
      </c>
      <c r="K14" s="22"/>
      <c r="L14" s="16" t="str">
        <f t="shared" si="1"/>
        <v/>
      </c>
      <c r="M14" s="21"/>
      <c r="N14" s="21"/>
      <c r="O14" s="8" t="str">
        <f>IF(B14="","",IF(INDEX(Orcamento!$T$7:$T$106,MATCH(A14,Orcamento!$A$7:$A$106,0))&lt;&gt;"OK","Rever orçamento de origem",IF(OR(COUNT(F14:I14,K14)&lt;&gt;5,M14="",N14=""),"Falta concluir análise do artigo",IF(OR(MIN(F14:I14,K14)&lt;0,F14&gt;INDEX(Orcamento!$J$7:$J$106,MATCH(A14,Orcamento!$A$7:$A$106,0)),J14&lt;0,K14&gt;J14),"Rever exclusões ou coberturas",IF(AND(OR(INDEX(Orcamento!$D$7:$D$106,MATCH(A14,Orcamento!$A$7:$A$106,0))="Pessoal próprio",INDEX(Orcamento!$D$7:$D$106,MATCH(A14,Orcamento!$A$7:$A$106,0))="Maquinaria própria"),J14&lt;&gt;0),"Rever exclusão de recursos próprios","OK")))))</f>
        <v/>
      </c>
    </row>
    <row r="15" spans="1:15" ht="34.950000000000003" customHeight="1">
      <c r="A15" s="8" t="s">
        <v>195</v>
      </c>
      <c r="B15" s="8" t="str">
        <f>IF(INDEX(Orcamento!$B$7:$B$106,MATCH(A15,Orcamento!$A$7:$A$106,0))="","",INDEX(Orcamento!$B$7:$B$106,MATCH(A15,Orcamento!$A$7:$A$106,0)))</f>
        <v/>
      </c>
      <c r="C15" s="8" t="str">
        <f>IF(INDEX(Orcamento!$B$7:$B$106,MATCH(A15,Orcamento!$A$7:$A$106,0))="","",INDEX(Orcamento!$C$7:$C$106,MATCH(A15,Orcamento!$A$7:$A$106,0)))</f>
        <v/>
      </c>
      <c r="D15" s="16" t="str">
        <f>IF(INDEX(Orcamento!$B$7:$B$106,MATCH(A15,Orcamento!$A$7:$A$106,0))="","",INDEX(Orcamento!$K$7:$K$106,MATCH(A15,Orcamento!$A$7:$A$106,0)))</f>
        <v/>
      </c>
      <c r="E15" s="16" t="str">
        <f>IF(INDEX(Orcamento!$B$7:$B$106,MATCH(A15,Orcamento!$A$7:$A$106,0))="","",INDEX(Orcamento!$S$7:$S$106,MATCH(A15,Orcamento!$A$7:$A$106,0)))</f>
        <v/>
      </c>
      <c r="F15" s="22"/>
      <c r="G15" s="22"/>
      <c r="H15" s="22"/>
      <c r="I15" s="22"/>
      <c r="J15" s="16" t="str">
        <f t="shared" si="0"/>
        <v/>
      </c>
      <c r="K15" s="22"/>
      <c r="L15" s="16" t="str">
        <f t="shared" si="1"/>
        <v/>
      </c>
      <c r="M15" s="21"/>
      <c r="N15" s="21"/>
      <c r="O15" s="8" t="str">
        <f>IF(B15="","",IF(INDEX(Orcamento!$T$7:$T$106,MATCH(A15,Orcamento!$A$7:$A$106,0))&lt;&gt;"OK","Rever orçamento de origem",IF(OR(COUNT(F15:I15,K15)&lt;&gt;5,M15="",N15=""),"Falta concluir análise do artigo",IF(OR(MIN(F15:I15,K15)&lt;0,F15&gt;INDEX(Orcamento!$J$7:$J$106,MATCH(A15,Orcamento!$A$7:$A$106,0)),J15&lt;0,K15&gt;J15),"Rever exclusões ou coberturas",IF(AND(OR(INDEX(Orcamento!$D$7:$D$106,MATCH(A15,Orcamento!$A$7:$A$106,0))="Pessoal próprio",INDEX(Orcamento!$D$7:$D$106,MATCH(A15,Orcamento!$A$7:$A$106,0))="Maquinaria própria"),J15&lt;&gt;0),"Rever exclusão de recursos próprios","OK")))))</f>
        <v/>
      </c>
    </row>
    <row r="16" spans="1:15" ht="34.950000000000003" customHeight="1">
      <c r="A16" s="8" t="s">
        <v>196</v>
      </c>
      <c r="B16" s="8" t="str">
        <f>IF(INDEX(Orcamento!$B$7:$B$106,MATCH(A16,Orcamento!$A$7:$A$106,0))="","",INDEX(Orcamento!$B$7:$B$106,MATCH(A16,Orcamento!$A$7:$A$106,0)))</f>
        <v/>
      </c>
      <c r="C16" s="8" t="str">
        <f>IF(INDEX(Orcamento!$B$7:$B$106,MATCH(A16,Orcamento!$A$7:$A$106,0))="","",INDEX(Orcamento!$C$7:$C$106,MATCH(A16,Orcamento!$A$7:$A$106,0)))</f>
        <v/>
      </c>
      <c r="D16" s="16" t="str">
        <f>IF(INDEX(Orcamento!$B$7:$B$106,MATCH(A16,Orcamento!$A$7:$A$106,0))="","",INDEX(Orcamento!$K$7:$K$106,MATCH(A16,Orcamento!$A$7:$A$106,0)))</f>
        <v/>
      </c>
      <c r="E16" s="16" t="str">
        <f>IF(INDEX(Orcamento!$B$7:$B$106,MATCH(A16,Orcamento!$A$7:$A$106,0))="","",INDEX(Orcamento!$S$7:$S$106,MATCH(A16,Orcamento!$A$7:$A$106,0)))</f>
        <v/>
      </c>
      <c r="F16" s="22"/>
      <c r="G16" s="22"/>
      <c r="H16" s="22"/>
      <c r="I16" s="22"/>
      <c r="J16" s="16" t="str">
        <f t="shared" si="0"/>
        <v/>
      </c>
      <c r="K16" s="22"/>
      <c r="L16" s="16" t="str">
        <f t="shared" si="1"/>
        <v/>
      </c>
      <c r="M16" s="21"/>
      <c r="N16" s="21"/>
      <c r="O16" s="8" t="str">
        <f>IF(B16="","",IF(INDEX(Orcamento!$T$7:$T$106,MATCH(A16,Orcamento!$A$7:$A$106,0))&lt;&gt;"OK","Rever orçamento de origem",IF(OR(COUNT(F16:I16,K16)&lt;&gt;5,M16="",N16=""),"Falta concluir análise do artigo",IF(OR(MIN(F16:I16,K16)&lt;0,F16&gt;INDEX(Orcamento!$J$7:$J$106,MATCH(A16,Orcamento!$A$7:$A$106,0)),J16&lt;0,K16&gt;J16),"Rever exclusões ou coberturas",IF(AND(OR(INDEX(Orcamento!$D$7:$D$106,MATCH(A16,Orcamento!$A$7:$A$106,0))="Pessoal próprio",INDEX(Orcamento!$D$7:$D$106,MATCH(A16,Orcamento!$A$7:$A$106,0))="Maquinaria própria"),J16&lt;&gt;0),"Rever exclusão de recursos próprios","OK")))))</f>
        <v/>
      </c>
    </row>
    <row r="17" spans="1:15" ht="34.950000000000003" customHeight="1">
      <c r="A17" s="8" t="s">
        <v>197</v>
      </c>
      <c r="B17" s="8" t="str">
        <f>IF(INDEX(Orcamento!$B$7:$B$106,MATCH(A17,Orcamento!$A$7:$A$106,0))="","",INDEX(Orcamento!$B$7:$B$106,MATCH(A17,Orcamento!$A$7:$A$106,0)))</f>
        <v/>
      </c>
      <c r="C17" s="8" t="str">
        <f>IF(INDEX(Orcamento!$B$7:$B$106,MATCH(A17,Orcamento!$A$7:$A$106,0))="","",INDEX(Orcamento!$C$7:$C$106,MATCH(A17,Orcamento!$A$7:$A$106,0)))</f>
        <v/>
      </c>
      <c r="D17" s="16" t="str">
        <f>IF(INDEX(Orcamento!$B$7:$B$106,MATCH(A17,Orcamento!$A$7:$A$106,0))="","",INDEX(Orcamento!$K$7:$K$106,MATCH(A17,Orcamento!$A$7:$A$106,0)))</f>
        <v/>
      </c>
      <c r="E17" s="16" t="str">
        <f>IF(INDEX(Orcamento!$B$7:$B$106,MATCH(A17,Orcamento!$A$7:$A$106,0))="","",INDEX(Orcamento!$S$7:$S$106,MATCH(A17,Orcamento!$A$7:$A$106,0)))</f>
        <v/>
      </c>
      <c r="F17" s="22"/>
      <c r="G17" s="22"/>
      <c r="H17" s="22"/>
      <c r="I17" s="22"/>
      <c r="J17" s="16" t="str">
        <f t="shared" si="0"/>
        <v/>
      </c>
      <c r="K17" s="22"/>
      <c r="L17" s="16" t="str">
        <f t="shared" si="1"/>
        <v/>
      </c>
      <c r="M17" s="21"/>
      <c r="N17" s="21"/>
      <c r="O17" s="8" t="str">
        <f>IF(B17="","",IF(INDEX(Orcamento!$T$7:$T$106,MATCH(A17,Orcamento!$A$7:$A$106,0))&lt;&gt;"OK","Rever orçamento de origem",IF(OR(COUNT(F17:I17,K17)&lt;&gt;5,M17="",N17=""),"Falta concluir análise do artigo",IF(OR(MIN(F17:I17,K17)&lt;0,F17&gt;INDEX(Orcamento!$J$7:$J$106,MATCH(A17,Orcamento!$A$7:$A$106,0)),J17&lt;0,K17&gt;J17),"Rever exclusões ou coberturas",IF(AND(OR(INDEX(Orcamento!$D$7:$D$106,MATCH(A17,Orcamento!$A$7:$A$106,0))="Pessoal próprio",INDEX(Orcamento!$D$7:$D$106,MATCH(A17,Orcamento!$A$7:$A$106,0))="Maquinaria própria"),J17&lt;&gt;0),"Rever exclusão de recursos próprios","OK")))))</f>
        <v/>
      </c>
    </row>
    <row r="18" spans="1:15" ht="34.950000000000003" customHeight="1">
      <c r="A18" s="8" t="s">
        <v>198</v>
      </c>
      <c r="B18" s="8" t="str">
        <f>IF(INDEX(Orcamento!$B$7:$B$106,MATCH(A18,Orcamento!$A$7:$A$106,0))="","",INDEX(Orcamento!$B$7:$B$106,MATCH(A18,Orcamento!$A$7:$A$106,0)))</f>
        <v/>
      </c>
      <c r="C18" s="8" t="str">
        <f>IF(INDEX(Orcamento!$B$7:$B$106,MATCH(A18,Orcamento!$A$7:$A$106,0))="","",INDEX(Orcamento!$C$7:$C$106,MATCH(A18,Orcamento!$A$7:$A$106,0)))</f>
        <v/>
      </c>
      <c r="D18" s="16" t="str">
        <f>IF(INDEX(Orcamento!$B$7:$B$106,MATCH(A18,Orcamento!$A$7:$A$106,0))="","",INDEX(Orcamento!$K$7:$K$106,MATCH(A18,Orcamento!$A$7:$A$106,0)))</f>
        <v/>
      </c>
      <c r="E18" s="16" t="str">
        <f>IF(INDEX(Orcamento!$B$7:$B$106,MATCH(A18,Orcamento!$A$7:$A$106,0))="","",INDEX(Orcamento!$S$7:$S$106,MATCH(A18,Orcamento!$A$7:$A$106,0)))</f>
        <v/>
      </c>
      <c r="F18" s="22"/>
      <c r="G18" s="22"/>
      <c r="H18" s="22"/>
      <c r="I18" s="22"/>
      <c r="J18" s="16" t="str">
        <f t="shared" si="0"/>
        <v/>
      </c>
      <c r="K18" s="22"/>
      <c r="L18" s="16" t="str">
        <f t="shared" si="1"/>
        <v/>
      </c>
      <c r="M18" s="21"/>
      <c r="N18" s="21"/>
      <c r="O18" s="8" t="str">
        <f>IF(B18="","",IF(INDEX(Orcamento!$T$7:$T$106,MATCH(A18,Orcamento!$A$7:$A$106,0))&lt;&gt;"OK","Rever orçamento de origem",IF(OR(COUNT(F18:I18,K18)&lt;&gt;5,M18="",N18=""),"Falta concluir análise do artigo",IF(OR(MIN(F18:I18,K18)&lt;0,F18&gt;INDEX(Orcamento!$J$7:$J$106,MATCH(A18,Orcamento!$A$7:$A$106,0)),J18&lt;0,K18&gt;J18),"Rever exclusões ou coberturas",IF(AND(OR(INDEX(Orcamento!$D$7:$D$106,MATCH(A18,Orcamento!$A$7:$A$106,0))="Pessoal próprio",INDEX(Orcamento!$D$7:$D$106,MATCH(A18,Orcamento!$A$7:$A$106,0))="Maquinaria própria"),J18&lt;&gt;0),"Rever exclusão de recursos próprios","OK")))))</f>
        <v/>
      </c>
    </row>
    <row r="19" spans="1:15" ht="34.950000000000003" customHeight="1">
      <c r="A19" s="8" t="s">
        <v>199</v>
      </c>
      <c r="B19" s="8" t="str">
        <f>IF(INDEX(Orcamento!$B$7:$B$106,MATCH(A19,Orcamento!$A$7:$A$106,0))="","",INDEX(Orcamento!$B$7:$B$106,MATCH(A19,Orcamento!$A$7:$A$106,0)))</f>
        <v/>
      </c>
      <c r="C19" s="8" t="str">
        <f>IF(INDEX(Orcamento!$B$7:$B$106,MATCH(A19,Orcamento!$A$7:$A$106,0))="","",INDEX(Orcamento!$C$7:$C$106,MATCH(A19,Orcamento!$A$7:$A$106,0)))</f>
        <v/>
      </c>
      <c r="D19" s="16" t="str">
        <f>IF(INDEX(Orcamento!$B$7:$B$106,MATCH(A19,Orcamento!$A$7:$A$106,0))="","",INDEX(Orcamento!$K$7:$K$106,MATCH(A19,Orcamento!$A$7:$A$106,0)))</f>
        <v/>
      </c>
      <c r="E19" s="16" t="str">
        <f>IF(INDEX(Orcamento!$B$7:$B$106,MATCH(A19,Orcamento!$A$7:$A$106,0))="","",INDEX(Orcamento!$S$7:$S$106,MATCH(A19,Orcamento!$A$7:$A$106,0)))</f>
        <v/>
      </c>
      <c r="F19" s="22"/>
      <c r="G19" s="22"/>
      <c r="H19" s="22"/>
      <c r="I19" s="22"/>
      <c r="J19" s="16" t="str">
        <f t="shared" si="0"/>
        <v/>
      </c>
      <c r="K19" s="22"/>
      <c r="L19" s="16" t="str">
        <f t="shared" si="1"/>
        <v/>
      </c>
      <c r="M19" s="21"/>
      <c r="N19" s="21"/>
      <c r="O19" s="8" t="str">
        <f>IF(B19="","",IF(INDEX(Orcamento!$T$7:$T$106,MATCH(A19,Orcamento!$A$7:$A$106,0))&lt;&gt;"OK","Rever orçamento de origem",IF(OR(COUNT(F19:I19,K19)&lt;&gt;5,M19="",N19=""),"Falta concluir análise do artigo",IF(OR(MIN(F19:I19,K19)&lt;0,F19&gt;INDEX(Orcamento!$J$7:$J$106,MATCH(A19,Orcamento!$A$7:$A$106,0)),J19&lt;0,K19&gt;J19),"Rever exclusões ou coberturas",IF(AND(OR(INDEX(Orcamento!$D$7:$D$106,MATCH(A19,Orcamento!$A$7:$A$106,0))="Pessoal próprio",INDEX(Orcamento!$D$7:$D$106,MATCH(A19,Orcamento!$A$7:$A$106,0))="Maquinaria própria"),J19&lt;&gt;0),"Rever exclusão de recursos próprios","OK")))))</f>
        <v/>
      </c>
    </row>
    <row r="20" spans="1:15" ht="34.950000000000003" customHeight="1">
      <c r="A20" s="8" t="s">
        <v>200</v>
      </c>
      <c r="B20" s="8" t="str">
        <f>IF(INDEX(Orcamento!$B$7:$B$106,MATCH(A20,Orcamento!$A$7:$A$106,0))="","",INDEX(Orcamento!$B$7:$B$106,MATCH(A20,Orcamento!$A$7:$A$106,0)))</f>
        <v/>
      </c>
      <c r="C20" s="8" t="str">
        <f>IF(INDEX(Orcamento!$B$7:$B$106,MATCH(A20,Orcamento!$A$7:$A$106,0))="","",INDEX(Orcamento!$C$7:$C$106,MATCH(A20,Orcamento!$A$7:$A$106,0)))</f>
        <v/>
      </c>
      <c r="D20" s="16" t="str">
        <f>IF(INDEX(Orcamento!$B$7:$B$106,MATCH(A20,Orcamento!$A$7:$A$106,0))="","",INDEX(Orcamento!$K$7:$K$106,MATCH(A20,Orcamento!$A$7:$A$106,0)))</f>
        <v/>
      </c>
      <c r="E20" s="16" t="str">
        <f>IF(INDEX(Orcamento!$B$7:$B$106,MATCH(A20,Orcamento!$A$7:$A$106,0))="","",INDEX(Orcamento!$S$7:$S$106,MATCH(A20,Orcamento!$A$7:$A$106,0)))</f>
        <v/>
      </c>
      <c r="F20" s="22"/>
      <c r="G20" s="22"/>
      <c r="H20" s="22"/>
      <c r="I20" s="22"/>
      <c r="J20" s="16" t="str">
        <f t="shared" si="0"/>
        <v/>
      </c>
      <c r="K20" s="22"/>
      <c r="L20" s="16" t="str">
        <f t="shared" si="1"/>
        <v/>
      </c>
      <c r="M20" s="21"/>
      <c r="N20" s="21"/>
      <c r="O20" s="8" t="str">
        <f>IF(B20="","",IF(INDEX(Orcamento!$T$7:$T$106,MATCH(A20,Orcamento!$A$7:$A$106,0))&lt;&gt;"OK","Rever orçamento de origem",IF(OR(COUNT(F20:I20,K20)&lt;&gt;5,M20="",N20=""),"Falta concluir análise do artigo",IF(OR(MIN(F20:I20,K20)&lt;0,F20&gt;INDEX(Orcamento!$J$7:$J$106,MATCH(A20,Orcamento!$A$7:$A$106,0)),J20&lt;0,K20&gt;J20),"Rever exclusões ou coberturas",IF(AND(OR(INDEX(Orcamento!$D$7:$D$106,MATCH(A20,Orcamento!$A$7:$A$106,0))="Pessoal próprio",INDEX(Orcamento!$D$7:$D$106,MATCH(A20,Orcamento!$A$7:$A$106,0))="Maquinaria própria"),J20&lt;&gt;0),"Rever exclusão de recursos próprios","OK")))))</f>
        <v/>
      </c>
    </row>
    <row r="21" spans="1:15" ht="34.950000000000003" customHeight="1">
      <c r="A21" s="8" t="s">
        <v>201</v>
      </c>
      <c r="B21" s="8" t="str">
        <f>IF(INDEX(Orcamento!$B$7:$B$106,MATCH(A21,Orcamento!$A$7:$A$106,0))="","",INDEX(Orcamento!$B$7:$B$106,MATCH(A21,Orcamento!$A$7:$A$106,0)))</f>
        <v/>
      </c>
      <c r="C21" s="8" t="str">
        <f>IF(INDEX(Orcamento!$B$7:$B$106,MATCH(A21,Orcamento!$A$7:$A$106,0))="","",INDEX(Orcamento!$C$7:$C$106,MATCH(A21,Orcamento!$A$7:$A$106,0)))</f>
        <v/>
      </c>
      <c r="D21" s="16" t="str">
        <f>IF(INDEX(Orcamento!$B$7:$B$106,MATCH(A21,Orcamento!$A$7:$A$106,0))="","",INDEX(Orcamento!$K$7:$K$106,MATCH(A21,Orcamento!$A$7:$A$106,0)))</f>
        <v/>
      </c>
      <c r="E21" s="16" t="str">
        <f>IF(INDEX(Orcamento!$B$7:$B$106,MATCH(A21,Orcamento!$A$7:$A$106,0))="","",INDEX(Orcamento!$S$7:$S$106,MATCH(A21,Orcamento!$A$7:$A$106,0)))</f>
        <v/>
      </c>
      <c r="F21" s="22"/>
      <c r="G21" s="22"/>
      <c r="H21" s="22"/>
      <c r="I21" s="22"/>
      <c r="J21" s="16" t="str">
        <f t="shared" si="0"/>
        <v/>
      </c>
      <c r="K21" s="22"/>
      <c r="L21" s="16" t="str">
        <f t="shared" si="1"/>
        <v/>
      </c>
      <c r="M21" s="21"/>
      <c r="N21" s="21"/>
      <c r="O21" s="8" t="str">
        <f>IF(B21="","",IF(INDEX(Orcamento!$T$7:$T$106,MATCH(A21,Orcamento!$A$7:$A$106,0))&lt;&gt;"OK","Rever orçamento de origem",IF(OR(COUNT(F21:I21,K21)&lt;&gt;5,M21="",N21=""),"Falta concluir análise do artigo",IF(OR(MIN(F21:I21,K21)&lt;0,F21&gt;INDEX(Orcamento!$J$7:$J$106,MATCH(A21,Orcamento!$A$7:$A$106,0)),J21&lt;0,K21&gt;J21),"Rever exclusões ou coberturas",IF(AND(OR(INDEX(Orcamento!$D$7:$D$106,MATCH(A21,Orcamento!$A$7:$A$106,0))="Pessoal próprio",INDEX(Orcamento!$D$7:$D$106,MATCH(A21,Orcamento!$A$7:$A$106,0))="Maquinaria própria"),J21&lt;&gt;0),"Rever exclusão de recursos próprios","OK")))))</f>
        <v/>
      </c>
    </row>
    <row r="22" spans="1:15" ht="34.950000000000003" customHeight="1">
      <c r="A22" s="8" t="s">
        <v>202</v>
      </c>
      <c r="B22" s="8" t="str">
        <f>IF(INDEX(Orcamento!$B$7:$B$106,MATCH(A22,Orcamento!$A$7:$A$106,0))="","",INDEX(Orcamento!$B$7:$B$106,MATCH(A22,Orcamento!$A$7:$A$106,0)))</f>
        <v/>
      </c>
      <c r="C22" s="8" t="str">
        <f>IF(INDEX(Orcamento!$B$7:$B$106,MATCH(A22,Orcamento!$A$7:$A$106,0))="","",INDEX(Orcamento!$C$7:$C$106,MATCH(A22,Orcamento!$A$7:$A$106,0)))</f>
        <v/>
      </c>
      <c r="D22" s="16" t="str">
        <f>IF(INDEX(Orcamento!$B$7:$B$106,MATCH(A22,Orcamento!$A$7:$A$106,0))="","",INDEX(Orcamento!$K$7:$K$106,MATCH(A22,Orcamento!$A$7:$A$106,0)))</f>
        <v/>
      </c>
      <c r="E22" s="16" t="str">
        <f>IF(INDEX(Orcamento!$B$7:$B$106,MATCH(A22,Orcamento!$A$7:$A$106,0))="","",INDEX(Orcamento!$S$7:$S$106,MATCH(A22,Orcamento!$A$7:$A$106,0)))</f>
        <v/>
      </c>
      <c r="F22" s="22"/>
      <c r="G22" s="22"/>
      <c r="H22" s="22"/>
      <c r="I22" s="22"/>
      <c r="J22" s="16" t="str">
        <f t="shared" si="0"/>
        <v/>
      </c>
      <c r="K22" s="22"/>
      <c r="L22" s="16" t="str">
        <f t="shared" si="1"/>
        <v/>
      </c>
      <c r="M22" s="21"/>
      <c r="N22" s="21"/>
      <c r="O22" s="8" t="str">
        <f>IF(B22="","",IF(INDEX(Orcamento!$T$7:$T$106,MATCH(A22,Orcamento!$A$7:$A$106,0))&lt;&gt;"OK","Rever orçamento de origem",IF(OR(COUNT(F22:I22,K22)&lt;&gt;5,M22="",N22=""),"Falta concluir análise do artigo",IF(OR(MIN(F22:I22,K22)&lt;0,F22&gt;INDEX(Orcamento!$J$7:$J$106,MATCH(A22,Orcamento!$A$7:$A$106,0)),J22&lt;0,K22&gt;J22),"Rever exclusões ou coberturas",IF(AND(OR(INDEX(Orcamento!$D$7:$D$106,MATCH(A22,Orcamento!$A$7:$A$106,0))="Pessoal próprio",INDEX(Orcamento!$D$7:$D$106,MATCH(A22,Orcamento!$A$7:$A$106,0))="Maquinaria própria"),J22&lt;&gt;0),"Rever exclusão de recursos próprios","OK")))))</f>
        <v/>
      </c>
    </row>
    <row r="23" spans="1:15" ht="34.950000000000003" customHeight="1">
      <c r="A23" s="8" t="s">
        <v>203</v>
      </c>
      <c r="B23" s="8" t="str">
        <f>IF(INDEX(Orcamento!$B$7:$B$106,MATCH(A23,Orcamento!$A$7:$A$106,0))="","",INDEX(Orcamento!$B$7:$B$106,MATCH(A23,Orcamento!$A$7:$A$106,0)))</f>
        <v/>
      </c>
      <c r="C23" s="8" t="str">
        <f>IF(INDEX(Orcamento!$B$7:$B$106,MATCH(A23,Orcamento!$A$7:$A$106,0))="","",INDEX(Orcamento!$C$7:$C$106,MATCH(A23,Orcamento!$A$7:$A$106,0)))</f>
        <v/>
      </c>
      <c r="D23" s="16" t="str">
        <f>IF(INDEX(Orcamento!$B$7:$B$106,MATCH(A23,Orcamento!$A$7:$A$106,0))="","",INDEX(Orcamento!$K$7:$K$106,MATCH(A23,Orcamento!$A$7:$A$106,0)))</f>
        <v/>
      </c>
      <c r="E23" s="16" t="str">
        <f>IF(INDEX(Orcamento!$B$7:$B$106,MATCH(A23,Orcamento!$A$7:$A$106,0))="","",INDEX(Orcamento!$S$7:$S$106,MATCH(A23,Orcamento!$A$7:$A$106,0)))</f>
        <v/>
      </c>
      <c r="F23" s="22"/>
      <c r="G23" s="22"/>
      <c r="H23" s="22"/>
      <c r="I23" s="22"/>
      <c r="J23" s="16" t="str">
        <f t="shared" si="0"/>
        <v/>
      </c>
      <c r="K23" s="22"/>
      <c r="L23" s="16" t="str">
        <f t="shared" si="1"/>
        <v/>
      </c>
      <c r="M23" s="21"/>
      <c r="N23" s="21"/>
      <c r="O23" s="8" t="str">
        <f>IF(B23="","",IF(INDEX(Orcamento!$T$7:$T$106,MATCH(A23,Orcamento!$A$7:$A$106,0))&lt;&gt;"OK","Rever orçamento de origem",IF(OR(COUNT(F23:I23,K23)&lt;&gt;5,M23="",N23=""),"Falta concluir análise do artigo",IF(OR(MIN(F23:I23,K23)&lt;0,F23&gt;INDEX(Orcamento!$J$7:$J$106,MATCH(A23,Orcamento!$A$7:$A$106,0)),J23&lt;0,K23&gt;J23),"Rever exclusões ou coberturas",IF(AND(OR(INDEX(Orcamento!$D$7:$D$106,MATCH(A23,Orcamento!$A$7:$A$106,0))="Pessoal próprio",INDEX(Orcamento!$D$7:$D$106,MATCH(A23,Orcamento!$A$7:$A$106,0))="Maquinaria própria"),J23&lt;&gt;0),"Rever exclusão de recursos próprios","OK")))))</f>
        <v/>
      </c>
    </row>
    <row r="24" spans="1:15" ht="34.950000000000003" customHeight="1">
      <c r="A24" s="8" t="s">
        <v>204</v>
      </c>
      <c r="B24" s="8" t="str">
        <f>IF(INDEX(Orcamento!$B$7:$B$106,MATCH(A24,Orcamento!$A$7:$A$106,0))="","",INDEX(Orcamento!$B$7:$B$106,MATCH(A24,Orcamento!$A$7:$A$106,0)))</f>
        <v/>
      </c>
      <c r="C24" s="8" t="str">
        <f>IF(INDEX(Orcamento!$B$7:$B$106,MATCH(A24,Orcamento!$A$7:$A$106,0))="","",INDEX(Orcamento!$C$7:$C$106,MATCH(A24,Orcamento!$A$7:$A$106,0)))</f>
        <v/>
      </c>
      <c r="D24" s="16" t="str">
        <f>IF(INDEX(Orcamento!$B$7:$B$106,MATCH(A24,Orcamento!$A$7:$A$106,0))="","",INDEX(Orcamento!$K$7:$K$106,MATCH(A24,Orcamento!$A$7:$A$106,0)))</f>
        <v/>
      </c>
      <c r="E24" s="16" t="str">
        <f>IF(INDEX(Orcamento!$B$7:$B$106,MATCH(A24,Orcamento!$A$7:$A$106,0))="","",INDEX(Orcamento!$S$7:$S$106,MATCH(A24,Orcamento!$A$7:$A$106,0)))</f>
        <v/>
      </c>
      <c r="F24" s="22"/>
      <c r="G24" s="22"/>
      <c r="H24" s="22"/>
      <c r="I24" s="22"/>
      <c r="J24" s="16" t="str">
        <f t="shared" si="0"/>
        <v/>
      </c>
      <c r="K24" s="22"/>
      <c r="L24" s="16" t="str">
        <f t="shared" si="1"/>
        <v/>
      </c>
      <c r="M24" s="21"/>
      <c r="N24" s="21"/>
      <c r="O24" s="8" t="str">
        <f>IF(B24="","",IF(INDEX(Orcamento!$T$7:$T$106,MATCH(A24,Orcamento!$A$7:$A$106,0))&lt;&gt;"OK","Rever orçamento de origem",IF(OR(COUNT(F24:I24,K24)&lt;&gt;5,M24="",N24=""),"Falta concluir análise do artigo",IF(OR(MIN(F24:I24,K24)&lt;0,F24&gt;INDEX(Orcamento!$J$7:$J$106,MATCH(A24,Orcamento!$A$7:$A$106,0)),J24&lt;0,K24&gt;J24),"Rever exclusões ou coberturas",IF(AND(OR(INDEX(Orcamento!$D$7:$D$106,MATCH(A24,Orcamento!$A$7:$A$106,0))="Pessoal próprio",INDEX(Orcamento!$D$7:$D$106,MATCH(A24,Orcamento!$A$7:$A$106,0))="Maquinaria própria"),J24&lt;&gt;0),"Rever exclusão de recursos próprios","OK")))))</f>
        <v/>
      </c>
    </row>
    <row r="25" spans="1:15" ht="34.950000000000003" customHeight="1">
      <c r="A25" s="8" t="s">
        <v>205</v>
      </c>
      <c r="B25" s="8" t="str">
        <f>IF(INDEX(Orcamento!$B$7:$B$106,MATCH(A25,Orcamento!$A$7:$A$106,0))="","",INDEX(Orcamento!$B$7:$B$106,MATCH(A25,Orcamento!$A$7:$A$106,0)))</f>
        <v/>
      </c>
      <c r="C25" s="8" t="str">
        <f>IF(INDEX(Orcamento!$B$7:$B$106,MATCH(A25,Orcamento!$A$7:$A$106,0))="","",INDEX(Orcamento!$C$7:$C$106,MATCH(A25,Orcamento!$A$7:$A$106,0)))</f>
        <v/>
      </c>
      <c r="D25" s="16" t="str">
        <f>IF(INDEX(Orcamento!$B$7:$B$106,MATCH(A25,Orcamento!$A$7:$A$106,0))="","",INDEX(Orcamento!$K$7:$K$106,MATCH(A25,Orcamento!$A$7:$A$106,0)))</f>
        <v/>
      </c>
      <c r="E25" s="16" t="str">
        <f>IF(INDEX(Orcamento!$B$7:$B$106,MATCH(A25,Orcamento!$A$7:$A$106,0))="","",INDEX(Orcamento!$S$7:$S$106,MATCH(A25,Orcamento!$A$7:$A$106,0)))</f>
        <v/>
      </c>
      <c r="F25" s="22"/>
      <c r="G25" s="22"/>
      <c r="H25" s="22"/>
      <c r="I25" s="22"/>
      <c r="J25" s="16" t="str">
        <f t="shared" si="0"/>
        <v/>
      </c>
      <c r="K25" s="22"/>
      <c r="L25" s="16" t="str">
        <f t="shared" si="1"/>
        <v/>
      </c>
      <c r="M25" s="21"/>
      <c r="N25" s="21"/>
      <c r="O25" s="8" t="str">
        <f>IF(B25="","",IF(INDEX(Orcamento!$T$7:$T$106,MATCH(A25,Orcamento!$A$7:$A$106,0))&lt;&gt;"OK","Rever orçamento de origem",IF(OR(COUNT(F25:I25,K25)&lt;&gt;5,M25="",N25=""),"Falta concluir análise do artigo",IF(OR(MIN(F25:I25,K25)&lt;0,F25&gt;INDEX(Orcamento!$J$7:$J$106,MATCH(A25,Orcamento!$A$7:$A$106,0)),J25&lt;0,K25&gt;J25),"Rever exclusões ou coberturas",IF(AND(OR(INDEX(Orcamento!$D$7:$D$106,MATCH(A25,Orcamento!$A$7:$A$106,0))="Pessoal próprio",INDEX(Orcamento!$D$7:$D$106,MATCH(A25,Orcamento!$A$7:$A$106,0))="Maquinaria própria"),J25&lt;&gt;0),"Rever exclusão de recursos próprios","OK")))))</f>
        <v/>
      </c>
    </row>
    <row r="26" spans="1:15" ht="34.950000000000003" customHeight="1">
      <c r="A26" s="8" t="s">
        <v>206</v>
      </c>
      <c r="B26" s="8" t="str">
        <f>IF(INDEX(Orcamento!$B$7:$B$106,MATCH(A26,Orcamento!$A$7:$A$106,0))="","",INDEX(Orcamento!$B$7:$B$106,MATCH(A26,Orcamento!$A$7:$A$106,0)))</f>
        <v/>
      </c>
      <c r="C26" s="8" t="str">
        <f>IF(INDEX(Orcamento!$B$7:$B$106,MATCH(A26,Orcamento!$A$7:$A$106,0))="","",INDEX(Orcamento!$C$7:$C$106,MATCH(A26,Orcamento!$A$7:$A$106,0)))</f>
        <v/>
      </c>
      <c r="D26" s="16" t="str">
        <f>IF(INDEX(Orcamento!$B$7:$B$106,MATCH(A26,Orcamento!$A$7:$A$106,0))="","",INDEX(Orcamento!$K$7:$K$106,MATCH(A26,Orcamento!$A$7:$A$106,0)))</f>
        <v/>
      </c>
      <c r="E26" s="16" t="str">
        <f>IF(INDEX(Orcamento!$B$7:$B$106,MATCH(A26,Orcamento!$A$7:$A$106,0))="","",INDEX(Orcamento!$S$7:$S$106,MATCH(A26,Orcamento!$A$7:$A$106,0)))</f>
        <v/>
      </c>
      <c r="F26" s="22"/>
      <c r="G26" s="22"/>
      <c r="H26" s="22"/>
      <c r="I26" s="22"/>
      <c r="J26" s="16" t="str">
        <f t="shared" si="0"/>
        <v/>
      </c>
      <c r="K26" s="22"/>
      <c r="L26" s="16" t="str">
        <f t="shared" si="1"/>
        <v/>
      </c>
      <c r="M26" s="21"/>
      <c r="N26" s="21"/>
      <c r="O26" s="8" t="str">
        <f>IF(B26="","",IF(INDEX(Orcamento!$T$7:$T$106,MATCH(A26,Orcamento!$A$7:$A$106,0))&lt;&gt;"OK","Rever orçamento de origem",IF(OR(COUNT(F26:I26,K26)&lt;&gt;5,M26="",N26=""),"Falta concluir análise do artigo",IF(OR(MIN(F26:I26,K26)&lt;0,F26&gt;INDEX(Orcamento!$J$7:$J$106,MATCH(A26,Orcamento!$A$7:$A$106,0)),J26&lt;0,K26&gt;J26),"Rever exclusões ou coberturas",IF(AND(OR(INDEX(Orcamento!$D$7:$D$106,MATCH(A26,Orcamento!$A$7:$A$106,0))="Pessoal próprio",INDEX(Orcamento!$D$7:$D$106,MATCH(A26,Orcamento!$A$7:$A$106,0))="Maquinaria própria"),J26&lt;&gt;0),"Rever exclusão de recursos próprios","OK")))))</f>
        <v/>
      </c>
    </row>
    <row r="27" spans="1:15" ht="34.950000000000003" customHeight="1">
      <c r="A27" s="8" t="s">
        <v>207</v>
      </c>
      <c r="B27" s="8" t="str">
        <f>IF(INDEX(Orcamento!$B$7:$B$106,MATCH(A27,Orcamento!$A$7:$A$106,0))="","",INDEX(Orcamento!$B$7:$B$106,MATCH(A27,Orcamento!$A$7:$A$106,0)))</f>
        <v/>
      </c>
      <c r="C27" s="8" t="str">
        <f>IF(INDEX(Orcamento!$B$7:$B$106,MATCH(A27,Orcamento!$A$7:$A$106,0))="","",INDEX(Orcamento!$C$7:$C$106,MATCH(A27,Orcamento!$A$7:$A$106,0)))</f>
        <v/>
      </c>
      <c r="D27" s="16" t="str">
        <f>IF(INDEX(Orcamento!$B$7:$B$106,MATCH(A27,Orcamento!$A$7:$A$106,0))="","",INDEX(Orcamento!$K$7:$K$106,MATCH(A27,Orcamento!$A$7:$A$106,0)))</f>
        <v/>
      </c>
      <c r="E27" s="16" t="str">
        <f>IF(INDEX(Orcamento!$B$7:$B$106,MATCH(A27,Orcamento!$A$7:$A$106,0))="","",INDEX(Orcamento!$S$7:$S$106,MATCH(A27,Orcamento!$A$7:$A$106,0)))</f>
        <v/>
      </c>
      <c r="F27" s="22"/>
      <c r="G27" s="22"/>
      <c r="H27" s="22"/>
      <c r="I27" s="22"/>
      <c r="J27" s="16" t="str">
        <f t="shared" si="0"/>
        <v/>
      </c>
      <c r="K27" s="22"/>
      <c r="L27" s="16" t="str">
        <f t="shared" si="1"/>
        <v/>
      </c>
      <c r="M27" s="21"/>
      <c r="N27" s="21"/>
      <c r="O27" s="8" t="str">
        <f>IF(B27="","",IF(INDEX(Orcamento!$T$7:$T$106,MATCH(A27,Orcamento!$A$7:$A$106,0))&lt;&gt;"OK","Rever orçamento de origem",IF(OR(COUNT(F27:I27,K27)&lt;&gt;5,M27="",N27=""),"Falta concluir análise do artigo",IF(OR(MIN(F27:I27,K27)&lt;0,F27&gt;INDEX(Orcamento!$J$7:$J$106,MATCH(A27,Orcamento!$A$7:$A$106,0)),J27&lt;0,K27&gt;J27),"Rever exclusões ou coberturas",IF(AND(OR(INDEX(Orcamento!$D$7:$D$106,MATCH(A27,Orcamento!$A$7:$A$106,0))="Pessoal próprio",INDEX(Orcamento!$D$7:$D$106,MATCH(A27,Orcamento!$A$7:$A$106,0))="Maquinaria própria"),J27&lt;&gt;0),"Rever exclusão de recursos próprios","OK")))))</f>
        <v/>
      </c>
    </row>
    <row r="28" spans="1:15" ht="34.950000000000003" customHeight="1">
      <c r="A28" s="8" t="s">
        <v>208</v>
      </c>
      <c r="B28" s="8" t="str">
        <f>IF(INDEX(Orcamento!$B$7:$B$106,MATCH(A28,Orcamento!$A$7:$A$106,0))="","",INDEX(Orcamento!$B$7:$B$106,MATCH(A28,Orcamento!$A$7:$A$106,0)))</f>
        <v/>
      </c>
      <c r="C28" s="8" t="str">
        <f>IF(INDEX(Orcamento!$B$7:$B$106,MATCH(A28,Orcamento!$A$7:$A$106,0))="","",INDEX(Orcamento!$C$7:$C$106,MATCH(A28,Orcamento!$A$7:$A$106,0)))</f>
        <v/>
      </c>
      <c r="D28" s="16" t="str">
        <f>IF(INDEX(Orcamento!$B$7:$B$106,MATCH(A28,Orcamento!$A$7:$A$106,0))="","",INDEX(Orcamento!$K$7:$K$106,MATCH(A28,Orcamento!$A$7:$A$106,0)))</f>
        <v/>
      </c>
      <c r="E28" s="16" t="str">
        <f>IF(INDEX(Orcamento!$B$7:$B$106,MATCH(A28,Orcamento!$A$7:$A$106,0))="","",INDEX(Orcamento!$S$7:$S$106,MATCH(A28,Orcamento!$A$7:$A$106,0)))</f>
        <v/>
      </c>
      <c r="F28" s="22"/>
      <c r="G28" s="22"/>
      <c r="H28" s="22"/>
      <c r="I28" s="22"/>
      <c r="J28" s="16" t="str">
        <f t="shared" si="0"/>
        <v/>
      </c>
      <c r="K28" s="22"/>
      <c r="L28" s="16" t="str">
        <f t="shared" si="1"/>
        <v/>
      </c>
      <c r="M28" s="21"/>
      <c r="N28" s="21"/>
      <c r="O28" s="8" t="str">
        <f>IF(B28="","",IF(INDEX(Orcamento!$T$7:$T$106,MATCH(A28,Orcamento!$A$7:$A$106,0))&lt;&gt;"OK","Rever orçamento de origem",IF(OR(COUNT(F28:I28,K28)&lt;&gt;5,M28="",N28=""),"Falta concluir análise do artigo",IF(OR(MIN(F28:I28,K28)&lt;0,F28&gt;INDEX(Orcamento!$J$7:$J$106,MATCH(A28,Orcamento!$A$7:$A$106,0)),J28&lt;0,K28&gt;J28),"Rever exclusões ou coberturas",IF(AND(OR(INDEX(Orcamento!$D$7:$D$106,MATCH(A28,Orcamento!$A$7:$A$106,0))="Pessoal próprio",INDEX(Orcamento!$D$7:$D$106,MATCH(A28,Orcamento!$A$7:$A$106,0))="Maquinaria própria"),J28&lt;&gt;0),"Rever exclusão de recursos próprios","OK")))))</f>
        <v/>
      </c>
    </row>
    <row r="29" spans="1:15" ht="34.950000000000003" customHeight="1">
      <c r="A29" s="8" t="s">
        <v>209</v>
      </c>
      <c r="B29" s="8" t="str">
        <f>IF(INDEX(Orcamento!$B$7:$B$106,MATCH(A29,Orcamento!$A$7:$A$106,0))="","",INDEX(Orcamento!$B$7:$B$106,MATCH(A29,Orcamento!$A$7:$A$106,0)))</f>
        <v/>
      </c>
      <c r="C29" s="8" t="str">
        <f>IF(INDEX(Orcamento!$B$7:$B$106,MATCH(A29,Orcamento!$A$7:$A$106,0))="","",INDEX(Orcamento!$C$7:$C$106,MATCH(A29,Orcamento!$A$7:$A$106,0)))</f>
        <v/>
      </c>
      <c r="D29" s="16" t="str">
        <f>IF(INDEX(Orcamento!$B$7:$B$106,MATCH(A29,Orcamento!$A$7:$A$106,0))="","",INDEX(Orcamento!$K$7:$K$106,MATCH(A29,Orcamento!$A$7:$A$106,0)))</f>
        <v/>
      </c>
      <c r="E29" s="16" t="str">
        <f>IF(INDEX(Orcamento!$B$7:$B$106,MATCH(A29,Orcamento!$A$7:$A$106,0))="","",INDEX(Orcamento!$S$7:$S$106,MATCH(A29,Orcamento!$A$7:$A$106,0)))</f>
        <v/>
      </c>
      <c r="F29" s="22"/>
      <c r="G29" s="22"/>
      <c r="H29" s="22"/>
      <c r="I29" s="22"/>
      <c r="J29" s="16" t="str">
        <f t="shared" si="0"/>
        <v/>
      </c>
      <c r="K29" s="22"/>
      <c r="L29" s="16" t="str">
        <f t="shared" si="1"/>
        <v/>
      </c>
      <c r="M29" s="21"/>
      <c r="N29" s="21"/>
      <c r="O29" s="8" t="str">
        <f>IF(B29="","",IF(INDEX(Orcamento!$T$7:$T$106,MATCH(A29,Orcamento!$A$7:$A$106,0))&lt;&gt;"OK","Rever orçamento de origem",IF(OR(COUNT(F29:I29,K29)&lt;&gt;5,M29="",N29=""),"Falta concluir análise do artigo",IF(OR(MIN(F29:I29,K29)&lt;0,F29&gt;INDEX(Orcamento!$J$7:$J$106,MATCH(A29,Orcamento!$A$7:$A$106,0)),J29&lt;0,K29&gt;J29),"Rever exclusões ou coberturas",IF(AND(OR(INDEX(Orcamento!$D$7:$D$106,MATCH(A29,Orcamento!$A$7:$A$106,0))="Pessoal próprio",INDEX(Orcamento!$D$7:$D$106,MATCH(A29,Orcamento!$A$7:$A$106,0))="Maquinaria própria"),J29&lt;&gt;0),"Rever exclusão de recursos próprios","OK")))))</f>
        <v/>
      </c>
    </row>
    <row r="30" spans="1:15" ht="34.950000000000003" customHeight="1">
      <c r="A30" s="8" t="s">
        <v>210</v>
      </c>
      <c r="B30" s="8" t="str">
        <f>IF(INDEX(Orcamento!$B$7:$B$106,MATCH(A30,Orcamento!$A$7:$A$106,0))="","",INDEX(Orcamento!$B$7:$B$106,MATCH(A30,Orcamento!$A$7:$A$106,0)))</f>
        <v/>
      </c>
      <c r="C30" s="8" t="str">
        <f>IF(INDEX(Orcamento!$B$7:$B$106,MATCH(A30,Orcamento!$A$7:$A$106,0))="","",INDEX(Orcamento!$C$7:$C$106,MATCH(A30,Orcamento!$A$7:$A$106,0)))</f>
        <v/>
      </c>
      <c r="D30" s="16" t="str">
        <f>IF(INDEX(Orcamento!$B$7:$B$106,MATCH(A30,Orcamento!$A$7:$A$106,0))="","",INDEX(Orcamento!$K$7:$K$106,MATCH(A30,Orcamento!$A$7:$A$106,0)))</f>
        <v/>
      </c>
      <c r="E30" s="16" t="str">
        <f>IF(INDEX(Orcamento!$B$7:$B$106,MATCH(A30,Orcamento!$A$7:$A$106,0))="","",INDEX(Orcamento!$S$7:$S$106,MATCH(A30,Orcamento!$A$7:$A$106,0)))</f>
        <v/>
      </c>
      <c r="F30" s="22"/>
      <c r="G30" s="22"/>
      <c r="H30" s="22"/>
      <c r="I30" s="22"/>
      <c r="J30" s="16" t="str">
        <f t="shared" si="0"/>
        <v/>
      </c>
      <c r="K30" s="22"/>
      <c r="L30" s="16" t="str">
        <f t="shared" si="1"/>
        <v/>
      </c>
      <c r="M30" s="21"/>
      <c r="N30" s="21"/>
      <c r="O30" s="8" t="str">
        <f>IF(B30="","",IF(INDEX(Orcamento!$T$7:$T$106,MATCH(A30,Orcamento!$A$7:$A$106,0))&lt;&gt;"OK","Rever orçamento de origem",IF(OR(COUNT(F30:I30,K30)&lt;&gt;5,M30="",N30=""),"Falta concluir análise do artigo",IF(OR(MIN(F30:I30,K30)&lt;0,F30&gt;INDEX(Orcamento!$J$7:$J$106,MATCH(A30,Orcamento!$A$7:$A$106,0)),J30&lt;0,K30&gt;J30),"Rever exclusões ou coberturas",IF(AND(OR(INDEX(Orcamento!$D$7:$D$106,MATCH(A30,Orcamento!$A$7:$A$106,0))="Pessoal próprio",INDEX(Orcamento!$D$7:$D$106,MATCH(A30,Orcamento!$A$7:$A$106,0))="Maquinaria própria"),J30&lt;&gt;0),"Rever exclusão de recursos próprios","OK")))))</f>
        <v/>
      </c>
    </row>
    <row r="31" spans="1:15" ht="34.950000000000003" customHeight="1">
      <c r="A31" s="8" t="s">
        <v>211</v>
      </c>
      <c r="B31" s="8" t="str">
        <f>IF(INDEX(Orcamento!$B$7:$B$106,MATCH(A31,Orcamento!$A$7:$A$106,0))="","",INDEX(Orcamento!$B$7:$B$106,MATCH(A31,Orcamento!$A$7:$A$106,0)))</f>
        <v/>
      </c>
      <c r="C31" s="8" t="str">
        <f>IF(INDEX(Orcamento!$B$7:$B$106,MATCH(A31,Orcamento!$A$7:$A$106,0))="","",INDEX(Orcamento!$C$7:$C$106,MATCH(A31,Orcamento!$A$7:$A$106,0)))</f>
        <v/>
      </c>
      <c r="D31" s="16" t="str">
        <f>IF(INDEX(Orcamento!$B$7:$B$106,MATCH(A31,Orcamento!$A$7:$A$106,0))="","",INDEX(Orcamento!$K$7:$K$106,MATCH(A31,Orcamento!$A$7:$A$106,0)))</f>
        <v/>
      </c>
      <c r="E31" s="16" t="str">
        <f>IF(INDEX(Orcamento!$B$7:$B$106,MATCH(A31,Orcamento!$A$7:$A$106,0))="","",INDEX(Orcamento!$S$7:$S$106,MATCH(A31,Orcamento!$A$7:$A$106,0)))</f>
        <v/>
      </c>
      <c r="F31" s="22"/>
      <c r="G31" s="22"/>
      <c r="H31" s="22"/>
      <c r="I31" s="22"/>
      <c r="J31" s="16" t="str">
        <f t="shared" si="0"/>
        <v/>
      </c>
      <c r="K31" s="22"/>
      <c r="L31" s="16" t="str">
        <f t="shared" si="1"/>
        <v/>
      </c>
      <c r="M31" s="21"/>
      <c r="N31" s="21"/>
      <c r="O31" s="8" t="str">
        <f>IF(B31="","",IF(INDEX(Orcamento!$T$7:$T$106,MATCH(A31,Orcamento!$A$7:$A$106,0))&lt;&gt;"OK","Rever orçamento de origem",IF(OR(COUNT(F31:I31,K31)&lt;&gt;5,M31="",N31=""),"Falta concluir análise do artigo",IF(OR(MIN(F31:I31,K31)&lt;0,F31&gt;INDEX(Orcamento!$J$7:$J$106,MATCH(A31,Orcamento!$A$7:$A$106,0)),J31&lt;0,K31&gt;J31),"Rever exclusões ou coberturas",IF(AND(OR(INDEX(Orcamento!$D$7:$D$106,MATCH(A31,Orcamento!$A$7:$A$106,0))="Pessoal próprio",INDEX(Orcamento!$D$7:$D$106,MATCH(A31,Orcamento!$A$7:$A$106,0))="Maquinaria própria"),J31&lt;&gt;0),"Rever exclusão de recursos próprios","OK")))))</f>
        <v/>
      </c>
    </row>
    <row r="32" spans="1:15" ht="34.950000000000003" customHeight="1">
      <c r="A32" s="8" t="s">
        <v>212</v>
      </c>
      <c r="B32" s="8" t="str">
        <f>IF(INDEX(Orcamento!$B$7:$B$106,MATCH(A32,Orcamento!$A$7:$A$106,0))="","",INDEX(Orcamento!$B$7:$B$106,MATCH(A32,Orcamento!$A$7:$A$106,0)))</f>
        <v/>
      </c>
      <c r="C32" s="8" t="str">
        <f>IF(INDEX(Orcamento!$B$7:$B$106,MATCH(A32,Orcamento!$A$7:$A$106,0))="","",INDEX(Orcamento!$C$7:$C$106,MATCH(A32,Orcamento!$A$7:$A$106,0)))</f>
        <v/>
      </c>
      <c r="D32" s="16" t="str">
        <f>IF(INDEX(Orcamento!$B$7:$B$106,MATCH(A32,Orcamento!$A$7:$A$106,0))="","",INDEX(Orcamento!$K$7:$K$106,MATCH(A32,Orcamento!$A$7:$A$106,0)))</f>
        <v/>
      </c>
      <c r="E32" s="16" t="str">
        <f>IF(INDEX(Orcamento!$B$7:$B$106,MATCH(A32,Orcamento!$A$7:$A$106,0))="","",INDEX(Orcamento!$S$7:$S$106,MATCH(A32,Orcamento!$A$7:$A$106,0)))</f>
        <v/>
      </c>
      <c r="F32" s="22"/>
      <c r="G32" s="22"/>
      <c r="H32" s="22"/>
      <c r="I32" s="22"/>
      <c r="J32" s="16" t="str">
        <f t="shared" si="0"/>
        <v/>
      </c>
      <c r="K32" s="22"/>
      <c r="L32" s="16" t="str">
        <f t="shared" si="1"/>
        <v/>
      </c>
      <c r="M32" s="21"/>
      <c r="N32" s="21"/>
      <c r="O32" s="8" t="str">
        <f>IF(B32="","",IF(INDEX(Orcamento!$T$7:$T$106,MATCH(A32,Orcamento!$A$7:$A$106,0))&lt;&gt;"OK","Rever orçamento de origem",IF(OR(COUNT(F32:I32,K32)&lt;&gt;5,M32="",N32=""),"Falta concluir análise do artigo",IF(OR(MIN(F32:I32,K32)&lt;0,F32&gt;INDEX(Orcamento!$J$7:$J$106,MATCH(A32,Orcamento!$A$7:$A$106,0)),J32&lt;0,K32&gt;J32),"Rever exclusões ou coberturas",IF(AND(OR(INDEX(Orcamento!$D$7:$D$106,MATCH(A32,Orcamento!$A$7:$A$106,0))="Pessoal próprio",INDEX(Orcamento!$D$7:$D$106,MATCH(A32,Orcamento!$A$7:$A$106,0))="Maquinaria própria"),J32&lt;&gt;0),"Rever exclusão de recursos próprios","OK")))))</f>
        <v/>
      </c>
    </row>
    <row r="33" spans="1:15" ht="34.950000000000003" customHeight="1">
      <c r="A33" s="8" t="s">
        <v>213</v>
      </c>
      <c r="B33" s="8" t="str">
        <f>IF(INDEX(Orcamento!$B$7:$B$106,MATCH(A33,Orcamento!$A$7:$A$106,0))="","",INDEX(Orcamento!$B$7:$B$106,MATCH(A33,Orcamento!$A$7:$A$106,0)))</f>
        <v/>
      </c>
      <c r="C33" s="8" t="str">
        <f>IF(INDEX(Orcamento!$B$7:$B$106,MATCH(A33,Orcamento!$A$7:$A$106,0))="","",INDEX(Orcamento!$C$7:$C$106,MATCH(A33,Orcamento!$A$7:$A$106,0)))</f>
        <v/>
      </c>
      <c r="D33" s="16" t="str">
        <f>IF(INDEX(Orcamento!$B$7:$B$106,MATCH(A33,Orcamento!$A$7:$A$106,0))="","",INDEX(Orcamento!$K$7:$K$106,MATCH(A33,Orcamento!$A$7:$A$106,0)))</f>
        <v/>
      </c>
      <c r="E33" s="16" t="str">
        <f>IF(INDEX(Orcamento!$B$7:$B$106,MATCH(A33,Orcamento!$A$7:$A$106,0))="","",INDEX(Orcamento!$S$7:$S$106,MATCH(A33,Orcamento!$A$7:$A$106,0)))</f>
        <v/>
      </c>
      <c r="F33" s="22"/>
      <c r="G33" s="22"/>
      <c r="H33" s="22"/>
      <c r="I33" s="22"/>
      <c r="J33" s="16" t="str">
        <f t="shared" si="0"/>
        <v/>
      </c>
      <c r="K33" s="22"/>
      <c r="L33" s="16" t="str">
        <f t="shared" si="1"/>
        <v/>
      </c>
      <c r="M33" s="21"/>
      <c r="N33" s="21"/>
      <c r="O33" s="8" t="str">
        <f>IF(B33="","",IF(INDEX(Orcamento!$T$7:$T$106,MATCH(A33,Orcamento!$A$7:$A$106,0))&lt;&gt;"OK","Rever orçamento de origem",IF(OR(COUNT(F33:I33,K33)&lt;&gt;5,M33="",N33=""),"Falta concluir análise do artigo",IF(OR(MIN(F33:I33,K33)&lt;0,F33&gt;INDEX(Orcamento!$J$7:$J$106,MATCH(A33,Orcamento!$A$7:$A$106,0)),J33&lt;0,K33&gt;J33),"Rever exclusões ou coberturas",IF(AND(OR(INDEX(Orcamento!$D$7:$D$106,MATCH(A33,Orcamento!$A$7:$A$106,0))="Pessoal próprio",INDEX(Orcamento!$D$7:$D$106,MATCH(A33,Orcamento!$A$7:$A$106,0))="Maquinaria própria"),J33&lt;&gt;0),"Rever exclusão de recursos próprios","OK")))))</f>
        <v/>
      </c>
    </row>
    <row r="34" spans="1:15" ht="34.950000000000003" customHeight="1">
      <c r="A34" s="8" t="s">
        <v>214</v>
      </c>
      <c r="B34" s="8" t="str">
        <f>IF(INDEX(Orcamento!$B$7:$B$106,MATCH(A34,Orcamento!$A$7:$A$106,0))="","",INDEX(Orcamento!$B$7:$B$106,MATCH(A34,Orcamento!$A$7:$A$106,0)))</f>
        <v/>
      </c>
      <c r="C34" s="8" t="str">
        <f>IF(INDEX(Orcamento!$B$7:$B$106,MATCH(A34,Orcamento!$A$7:$A$106,0))="","",INDEX(Orcamento!$C$7:$C$106,MATCH(A34,Orcamento!$A$7:$A$106,0)))</f>
        <v/>
      </c>
      <c r="D34" s="16" t="str">
        <f>IF(INDEX(Orcamento!$B$7:$B$106,MATCH(A34,Orcamento!$A$7:$A$106,0))="","",INDEX(Orcamento!$K$7:$K$106,MATCH(A34,Orcamento!$A$7:$A$106,0)))</f>
        <v/>
      </c>
      <c r="E34" s="16" t="str">
        <f>IF(INDEX(Orcamento!$B$7:$B$106,MATCH(A34,Orcamento!$A$7:$A$106,0))="","",INDEX(Orcamento!$S$7:$S$106,MATCH(A34,Orcamento!$A$7:$A$106,0)))</f>
        <v/>
      </c>
      <c r="F34" s="22"/>
      <c r="G34" s="22"/>
      <c r="H34" s="22"/>
      <c r="I34" s="22"/>
      <c r="J34" s="16" t="str">
        <f t="shared" si="0"/>
        <v/>
      </c>
      <c r="K34" s="22"/>
      <c r="L34" s="16" t="str">
        <f t="shared" si="1"/>
        <v/>
      </c>
      <c r="M34" s="21"/>
      <c r="N34" s="21"/>
      <c r="O34" s="8" t="str">
        <f>IF(B34="","",IF(INDEX(Orcamento!$T$7:$T$106,MATCH(A34,Orcamento!$A$7:$A$106,0))&lt;&gt;"OK","Rever orçamento de origem",IF(OR(COUNT(F34:I34,K34)&lt;&gt;5,M34="",N34=""),"Falta concluir análise do artigo",IF(OR(MIN(F34:I34,K34)&lt;0,F34&gt;INDEX(Orcamento!$J$7:$J$106,MATCH(A34,Orcamento!$A$7:$A$106,0)),J34&lt;0,K34&gt;J34),"Rever exclusões ou coberturas",IF(AND(OR(INDEX(Orcamento!$D$7:$D$106,MATCH(A34,Orcamento!$A$7:$A$106,0))="Pessoal próprio",INDEX(Orcamento!$D$7:$D$106,MATCH(A34,Orcamento!$A$7:$A$106,0))="Maquinaria própria"),J34&lt;&gt;0),"Rever exclusão de recursos próprios","OK")))))</f>
        <v/>
      </c>
    </row>
    <row r="35" spans="1:15" ht="34.950000000000003" customHeight="1">
      <c r="A35" s="8" t="s">
        <v>215</v>
      </c>
      <c r="B35" s="8" t="str">
        <f>IF(INDEX(Orcamento!$B$7:$B$106,MATCH(A35,Orcamento!$A$7:$A$106,0))="","",INDEX(Orcamento!$B$7:$B$106,MATCH(A35,Orcamento!$A$7:$A$106,0)))</f>
        <v/>
      </c>
      <c r="C35" s="8" t="str">
        <f>IF(INDEX(Orcamento!$B$7:$B$106,MATCH(A35,Orcamento!$A$7:$A$106,0))="","",INDEX(Orcamento!$C$7:$C$106,MATCH(A35,Orcamento!$A$7:$A$106,0)))</f>
        <v/>
      </c>
      <c r="D35" s="16" t="str">
        <f>IF(INDEX(Orcamento!$B$7:$B$106,MATCH(A35,Orcamento!$A$7:$A$106,0))="","",INDEX(Orcamento!$K$7:$K$106,MATCH(A35,Orcamento!$A$7:$A$106,0)))</f>
        <v/>
      </c>
      <c r="E35" s="16" t="str">
        <f>IF(INDEX(Orcamento!$B$7:$B$106,MATCH(A35,Orcamento!$A$7:$A$106,0))="","",INDEX(Orcamento!$S$7:$S$106,MATCH(A35,Orcamento!$A$7:$A$106,0)))</f>
        <v/>
      </c>
      <c r="F35" s="22"/>
      <c r="G35" s="22"/>
      <c r="H35" s="22"/>
      <c r="I35" s="22"/>
      <c r="J35" s="16" t="str">
        <f t="shared" si="0"/>
        <v/>
      </c>
      <c r="K35" s="22"/>
      <c r="L35" s="16" t="str">
        <f t="shared" si="1"/>
        <v/>
      </c>
      <c r="M35" s="21"/>
      <c r="N35" s="21"/>
      <c r="O35" s="8" t="str">
        <f>IF(B35="","",IF(INDEX(Orcamento!$T$7:$T$106,MATCH(A35,Orcamento!$A$7:$A$106,0))&lt;&gt;"OK","Rever orçamento de origem",IF(OR(COUNT(F35:I35,K35)&lt;&gt;5,M35="",N35=""),"Falta concluir análise do artigo",IF(OR(MIN(F35:I35,K35)&lt;0,F35&gt;INDEX(Orcamento!$J$7:$J$106,MATCH(A35,Orcamento!$A$7:$A$106,0)),J35&lt;0,K35&gt;J35),"Rever exclusões ou coberturas",IF(AND(OR(INDEX(Orcamento!$D$7:$D$106,MATCH(A35,Orcamento!$A$7:$A$106,0))="Pessoal próprio",INDEX(Orcamento!$D$7:$D$106,MATCH(A35,Orcamento!$A$7:$A$106,0))="Maquinaria própria"),J35&lt;&gt;0),"Rever exclusão de recursos próprios","OK")))))</f>
        <v/>
      </c>
    </row>
    <row r="36" spans="1:15" ht="34.950000000000003" customHeight="1">
      <c r="A36" s="8" t="s">
        <v>216</v>
      </c>
      <c r="B36" s="8" t="str">
        <f>IF(INDEX(Orcamento!$B$7:$B$106,MATCH(A36,Orcamento!$A$7:$A$106,0))="","",INDEX(Orcamento!$B$7:$B$106,MATCH(A36,Orcamento!$A$7:$A$106,0)))</f>
        <v/>
      </c>
      <c r="C36" s="8" t="str">
        <f>IF(INDEX(Orcamento!$B$7:$B$106,MATCH(A36,Orcamento!$A$7:$A$106,0))="","",INDEX(Orcamento!$C$7:$C$106,MATCH(A36,Orcamento!$A$7:$A$106,0)))</f>
        <v/>
      </c>
      <c r="D36" s="16" t="str">
        <f>IF(INDEX(Orcamento!$B$7:$B$106,MATCH(A36,Orcamento!$A$7:$A$106,0))="","",INDEX(Orcamento!$K$7:$K$106,MATCH(A36,Orcamento!$A$7:$A$106,0)))</f>
        <v/>
      </c>
      <c r="E36" s="16" t="str">
        <f>IF(INDEX(Orcamento!$B$7:$B$106,MATCH(A36,Orcamento!$A$7:$A$106,0))="","",INDEX(Orcamento!$S$7:$S$106,MATCH(A36,Orcamento!$A$7:$A$106,0)))</f>
        <v/>
      </c>
      <c r="F36" s="22"/>
      <c r="G36" s="22"/>
      <c r="H36" s="22"/>
      <c r="I36" s="22"/>
      <c r="J36" s="16" t="str">
        <f t="shared" si="0"/>
        <v/>
      </c>
      <c r="K36" s="22"/>
      <c r="L36" s="16" t="str">
        <f t="shared" si="1"/>
        <v/>
      </c>
      <c r="M36" s="21"/>
      <c r="N36" s="21"/>
      <c r="O36" s="8" t="str">
        <f>IF(B36="","",IF(INDEX(Orcamento!$T$7:$T$106,MATCH(A36,Orcamento!$A$7:$A$106,0))&lt;&gt;"OK","Rever orçamento de origem",IF(OR(COUNT(F36:I36,K36)&lt;&gt;5,M36="",N36=""),"Falta concluir análise do artigo",IF(OR(MIN(F36:I36,K36)&lt;0,F36&gt;INDEX(Orcamento!$J$7:$J$106,MATCH(A36,Orcamento!$A$7:$A$106,0)),J36&lt;0,K36&gt;J36),"Rever exclusões ou coberturas",IF(AND(OR(INDEX(Orcamento!$D$7:$D$106,MATCH(A36,Orcamento!$A$7:$A$106,0))="Pessoal próprio",INDEX(Orcamento!$D$7:$D$106,MATCH(A36,Orcamento!$A$7:$A$106,0))="Maquinaria própria"),J36&lt;&gt;0),"Rever exclusão de recursos próprios","OK")))))</f>
        <v/>
      </c>
    </row>
    <row r="37" spans="1:15" ht="34.950000000000003" customHeight="1">
      <c r="A37" s="8" t="s">
        <v>217</v>
      </c>
      <c r="B37" s="8" t="str">
        <f>IF(INDEX(Orcamento!$B$7:$B$106,MATCH(A37,Orcamento!$A$7:$A$106,0))="","",INDEX(Orcamento!$B$7:$B$106,MATCH(A37,Orcamento!$A$7:$A$106,0)))</f>
        <v/>
      </c>
      <c r="C37" s="8" t="str">
        <f>IF(INDEX(Orcamento!$B$7:$B$106,MATCH(A37,Orcamento!$A$7:$A$106,0))="","",INDEX(Orcamento!$C$7:$C$106,MATCH(A37,Orcamento!$A$7:$A$106,0)))</f>
        <v/>
      </c>
      <c r="D37" s="16" t="str">
        <f>IF(INDEX(Orcamento!$B$7:$B$106,MATCH(A37,Orcamento!$A$7:$A$106,0))="","",INDEX(Orcamento!$K$7:$K$106,MATCH(A37,Orcamento!$A$7:$A$106,0)))</f>
        <v/>
      </c>
      <c r="E37" s="16" t="str">
        <f>IF(INDEX(Orcamento!$B$7:$B$106,MATCH(A37,Orcamento!$A$7:$A$106,0))="","",INDEX(Orcamento!$S$7:$S$106,MATCH(A37,Orcamento!$A$7:$A$106,0)))</f>
        <v/>
      </c>
      <c r="F37" s="22"/>
      <c r="G37" s="22"/>
      <c r="H37" s="22"/>
      <c r="I37" s="22"/>
      <c r="J37" s="16" t="str">
        <f t="shared" si="0"/>
        <v/>
      </c>
      <c r="K37" s="22"/>
      <c r="L37" s="16" t="str">
        <f t="shared" si="1"/>
        <v/>
      </c>
      <c r="M37" s="21"/>
      <c r="N37" s="21"/>
      <c r="O37" s="8" t="str">
        <f>IF(B37="","",IF(INDEX(Orcamento!$T$7:$T$106,MATCH(A37,Orcamento!$A$7:$A$106,0))&lt;&gt;"OK","Rever orçamento de origem",IF(OR(COUNT(F37:I37,K37)&lt;&gt;5,M37="",N37=""),"Falta concluir análise do artigo",IF(OR(MIN(F37:I37,K37)&lt;0,F37&gt;INDEX(Orcamento!$J$7:$J$106,MATCH(A37,Orcamento!$A$7:$A$106,0)),J37&lt;0,K37&gt;J37),"Rever exclusões ou coberturas",IF(AND(OR(INDEX(Orcamento!$D$7:$D$106,MATCH(A37,Orcamento!$A$7:$A$106,0))="Pessoal próprio",INDEX(Orcamento!$D$7:$D$106,MATCH(A37,Orcamento!$A$7:$A$106,0))="Maquinaria própria"),J37&lt;&gt;0),"Rever exclusão de recursos próprios","OK")))))</f>
        <v/>
      </c>
    </row>
    <row r="38" spans="1:15" ht="34.950000000000003" customHeight="1">
      <c r="A38" s="8" t="s">
        <v>218</v>
      </c>
      <c r="B38" s="8" t="str">
        <f>IF(INDEX(Orcamento!$B$7:$B$106,MATCH(A38,Orcamento!$A$7:$A$106,0))="","",INDEX(Orcamento!$B$7:$B$106,MATCH(A38,Orcamento!$A$7:$A$106,0)))</f>
        <v/>
      </c>
      <c r="C38" s="8" t="str">
        <f>IF(INDEX(Orcamento!$B$7:$B$106,MATCH(A38,Orcamento!$A$7:$A$106,0))="","",INDEX(Orcamento!$C$7:$C$106,MATCH(A38,Orcamento!$A$7:$A$106,0)))</f>
        <v/>
      </c>
      <c r="D38" s="16" t="str">
        <f>IF(INDEX(Orcamento!$B$7:$B$106,MATCH(A38,Orcamento!$A$7:$A$106,0))="","",INDEX(Orcamento!$K$7:$K$106,MATCH(A38,Orcamento!$A$7:$A$106,0)))</f>
        <v/>
      </c>
      <c r="E38" s="16" t="str">
        <f>IF(INDEX(Orcamento!$B$7:$B$106,MATCH(A38,Orcamento!$A$7:$A$106,0))="","",INDEX(Orcamento!$S$7:$S$106,MATCH(A38,Orcamento!$A$7:$A$106,0)))</f>
        <v/>
      </c>
      <c r="F38" s="22"/>
      <c r="G38" s="22"/>
      <c r="H38" s="22"/>
      <c r="I38" s="22"/>
      <c r="J38" s="16" t="str">
        <f t="shared" si="0"/>
        <v/>
      </c>
      <c r="K38" s="22"/>
      <c r="L38" s="16" t="str">
        <f t="shared" si="1"/>
        <v/>
      </c>
      <c r="M38" s="21"/>
      <c r="N38" s="21"/>
      <c r="O38" s="8" t="str">
        <f>IF(B38="","",IF(INDEX(Orcamento!$T$7:$T$106,MATCH(A38,Orcamento!$A$7:$A$106,0))&lt;&gt;"OK","Rever orçamento de origem",IF(OR(COUNT(F38:I38,K38)&lt;&gt;5,M38="",N38=""),"Falta concluir análise do artigo",IF(OR(MIN(F38:I38,K38)&lt;0,F38&gt;INDEX(Orcamento!$J$7:$J$106,MATCH(A38,Orcamento!$A$7:$A$106,0)),J38&lt;0,K38&gt;J38),"Rever exclusões ou coberturas",IF(AND(OR(INDEX(Orcamento!$D$7:$D$106,MATCH(A38,Orcamento!$A$7:$A$106,0))="Pessoal próprio",INDEX(Orcamento!$D$7:$D$106,MATCH(A38,Orcamento!$A$7:$A$106,0))="Maquinaria própria"),J38&lt;&gt;0),"Rever exclusão de recursos próprios","OK")))))</f>
        <v/>
      </c>
    </row>
    <row r="39" spans="1:15" ht="34.950000000000003" customHeight="1">
      <c r="A39" s="8" t="s">
        <v>219</v>
      </c>
      <c r="B39" s="8" t="str">
        <f>IF(INDEX(Orcamento!$B$7:$B$106,MATCH(A39,Orcamento!$A$7:$A$106,0))="","",INDEX(Orcamento!$B$7:$B$106,MATCH(A39,Orcamento!$A$7:$A$106,0)))</f>
        <v/>
      </c>
      <c r="C39" s="8" t="str">
        <f>IF(INDEX(Orcamento!$B$7:$B$106,MATCH(A39,Orcamento!$A$7:$A$106,0))="","",INDEX(Orcamento!$C$7:$C$106,MATCH(A39,Orcamento!$A$7:$A$106,0)))</f>
        <v/>
      </c>
      <c r="D39" s="16" t="str">
        <f>IF(INDEX(Orcamento!$B$7:$B$106,MATCH(A39,Orcamento!$A$7:$A$106,0))="","",INDEX(Orcamento!$K$7:$K$106,MATCH(A39,Orcamento!$A$7:$A$106,0)))</f>
        <v/>
      </c>
      <c r="E39" s="16" t="str">
        <f>IF(INDEX(Orcamento!$B$7:$B$106,MATCH(A39,Orcamento!$A$7:$A$106,0))="","",INDEX(Orcamento!$S$7:$S$106,MATCH(A39,Orcamento!$A$7:$A$106,0)))</f>
        <v/>
      </c>
      <c r="F39" s="22"/>
      <c r="G39" s="22"/>
      <c r="H39" s="22"/>
      <c r="I39" s="22"/>
      <c r="J39" s="16" t="str">
        <f t="shared" ref="J39:J70" si="2">IF(B39="","",IF(OR(NOT(ISNUMBER(D39)),COUNT(F39:I39)&lt;&gt;4),"Por apurar",D39-SUM(F39:I39)))</f>
        <v/>
      </c>
      <c r="K39" s="22"/>
      <c r="L39" s="16" t="str">
        <f t="shared" ref="L39:L70" si="3">IF(B39="","",IF(O39&lt;&gt;"OK","Por apurar",J39-K39))</f>
        <v/>
      </c>
      <c r="M39" s="21"/>
      <c r="N39" s="21"/>
      <c r="O39" s="8" t="str">
        <f>IF(B39="","",IF(INDEX(Orcamento!$T$7:$T$106,MATCH(A39,Orcamento!$A$7:$A$106,0))&lt;&gt;"OK","Rever orçamento de origem",IF(OR(COUNT(F39:I39,K39)&lt;&gt;5,M39="",N39=""),"Falta concluir análise do artigo",IF(OR(MIN(F39:I39,K39)&lt;0,F39&gt;INDEX(Orcamento!$J$7:$J$106,MATCH(A39,Orcamento!$A$7:$A$106,0)),J39&lt;0,K39&gt;J39),"Rever exclusões ou coberturas",IF(AND(OR(INDEX(Orcamento!$D$7:$D$106,MATCH(A39,Orcamento!$A$7:$A$106,0))="Pessoal próprio",INDEX(Orcamento!$D$7:$D$106,MATCH(A39,Orcamento!$A$7:$A$106,0))="Maquinaria própria"),J39&lt;&gt;0),"Rever exclusão de recursos próprios","OK")))))</f>
        <v/>
      </c>
    </row>
    <row r="40" spans="1:15" ht="34.950000000000003" customHeight="1">
      <c r="A40" s="8" t="s">
        <v>220</v>
      </c>
      <c r="B40" s="8" t="str">
        <f>IF(INDEX(Orcamento!$B$7:$B$106,MATCH(A40,Orcamento!$A$7:$A$106,0))="","",INDEX(Orcamento!$B$7:$B$106,MATCH(A40,Orcamento!$A$7:$A$106,0)))</f>
        <v/>
      </c>
      <c r="C40" s="8" t="str">
        <f>IF(INDEX(Orcamento!$B$7:$B$106,MATCH(A40,Orcamento!$A$7:$A$106,0))="","",INDEX(Orcamento!$C$7:$C$106,MATCH(A40,Orcamento!$A$7:$A$106,0)))</f>
        <v/>
      </c>
      <c r="D40" s="16" t="str">
        <f>IF(INDEX(Orcamento!$B$7:$B$106,MATCH(A40,Orcamento!$A$7:$A$106,0))="","",INDEX(Orcamento!$K$7:$K$106,MATCH(A40,Orcamento!$A$7:$A$106,0)))</f>
        <v/>
      </c>
      <c r="E40" s="16" t="str">
        <f>IF(INDEX(Orcamento!$B$7:$B$106,MATCH(A40,Orcamento!$A$7:$A$106,0))="","",INDEX(Orcamento!$S$7:$S$106,MATCH(A40,Orcamento!$A$7:$A$106,0)))</f>
        <v/>
      </c>
      <c r="F40" s="22"/>
      <c r="G40" s="22"/>
      <c r="H40" s="22"/>
      <c r="I40" s="22"/>
      <c r="J40" s="16" t="str">
        <f t="shared" si="2"/>
        <v/>
      </c>
      <c r="K40" s="22"/>
      <c r="L40" s="16" t="str">
        <f t="shared" si="3"/>
        <v/>
      </c>
      <c r="M40" s="21"/>
      <c r="N40" s="21"/>
      <c r="O40" s="8" t="str">
        <f>IF(B40="","",IF(INDEX(Orcamento!$T$7:$T$106,MATCH(A40,Orcamento!$A$7:$A$106,0))&lt;&gt;"OK","Rever orçamento de origem",IF(OR(COUNT(F40:I40,K40)&lt;&gt;5,M40="",N40=""),"Falta concluir análise do artigo",IF(OR(MIN(F40:I40,K40)&lt;0,F40&gt;INDEX(Orcamento!$J$7:$J$106,MATCH(A40,Orcamento!$A$7:$A$106,0)),J40&lt;0,K40&gt;J40),"Rever exclusões ou coberturas",IF(AND(OR(INDEX(Orcamento!$D$7:$D$106,MATCH(A40,Orcamento!$A$7:$A$106,0))="Pessoal próprio",INDEX(Orcamento!$D$7:$D$106,MATCH(A40,Orcamento!$A$7:$A$106,0))="Maquinaria própria"),J40&lt;&gt;0),"Rever exclusão de recursos próprios","OK")))))</f>
        <v/>
      </c>
    </row>
    <row r="41" spans="1:15" ht="34.950000000000003" customHeight="1">
      <c r="A41" s="8" t="s">
        <v>221</v>
      </c>
      <c r="B41" s="8" t="str">
        <f>IF(INDEX(Orcamento!$B$7:$B$106,MATCH(A41,Orcamento!$A$7:$A$106,0))="","",INDEX(Orcamento!$B$7:$B$106,MATCH(A41,Orcamento!$A$7:$A$106,0)))</f>
        <v/>
      </c>
      <c r="C41" s="8" t="str">
        <f>IF(INDEX(Orcamento!$B$7:$B$106,MATCH(A41,Orcamento!$A$7:$A$106,0))="","",INDEX(Orcamento!$C$7:$C$106,MATCH(A41,Orcamento!$A$7:$A$106,0)))</f>
        <v/>
      </c>
      <c r="D41" s="16" t="str">
        <f>IF(INDEX(Orcamento!$B$7:$B$106,MATCH(A41,Orcamento!$A$7:$A$106,0))="","",INDEX(Orcamento!$K$7:$K$106,MATCH(A41,Orcamento!$A$7:$A$106,0)))</f>
        <v/>
      </c>
      <c r="E41" s="16" t="str">
        <f>IF(INDEX(Orcamento!$B$7:$B$106,MATCH(A41,Orcamento!$A$7:$A$106,0))="","",INDEX(Orcamento!$S$7:$S$106,MATCH(A41,Orcamento!$A$7:$A$106,0)))</f>
        <v/>
      </c>
      <c r="F41" s="22"/>
      <c r="G41" s="22"/>
      <c r="H41" s="22"/>
      <c r="I41" s="22"/>
      <c r="J41" s="16" t="str">
        <f t="shared" si="2"/>
        <v/>
      </c>
      <c r="K41" s="22"/>
      <c r="L41" s="16" t="str">
        <f t="shared" si="3"/>
        <v/>
      </c>
      <c r="M41" s="21"/>
      <c r="N41" s="21"/>
      <c r="O41" s="8" t="str">
        <f>IF(B41="","",IF(INDEX(Orcamento!$T$7:$T$106,MATCH(A41,Orcamento!$A$7:$A$106,0))&lt;&gt;"OK","Rever orçamento de origem",IF(OR(COUNT(F41:I41,K41)&lt;&gt;5,M41="",N41=""),"Falta concluir análise do artigo",IF(OR(MIN(F41:I41,K41)&lt;0,F41&gt;INDEX(Orcamento!$J$7:$J$106,MATCH(A41,Orcamento!$A$7:$A$106,0)),J41&lt;0,K41&gt;J41),"Rever exclusões ou coberturas",IF(AND(OR(INDEX(Orcamento!$D$7:$D$106,MATCH(A41,Orcamento!$A$7:$A$106,0))="Pessoal próprio",INDEX(Orcamento!$D$7:$D$106,MATCH(A41,Orcamento!$A$7:$A$106,0))="Maquinaria própria"),J41&lt;&gt;0),"Rever exclusão de recursos próprios","OK")))))</f>
        <v/>
      </c>
    </row>
    <row r="42" spans="1:15" ht="34.950000000000003" customHeight="1">
      <c r="A42" s="8" t="s">
        <v>222</v>
      </c>
      <c r="B42" s="8" t="str">
        <f>IF(INDEX(Orcamento!$B$7:$B$106,MATCH(A42,Orcamento!$A$7:$A$106,0))="","",INDEX(Orcamento!$B$7:$B$106,MATCH(A42,Orcamento!$A$7:$A$106,0)))</f>
        <v/>
      </c>
      <c r="C42" s="8" t="str">
        <f>IF(INDEX(Orcamento!$B$7:$B$106,MATCH(A42,Orcamento!$A$7:$A$106,0))="","",INDEX(Orcamento!$C$7:$C$106,MATCH(A42,Orcamento!$A$7:$A$106,0)))</f>
        <v/>
      </c>
      <c r="D42" s="16" t="str">
        <f>IF(INDEX(Orcamento!$B$7:$B$106,MATCH(A42,Orcamento!$A$7:$A$106,0))="","",INDEX(Orcamento!$K$7:$K$106,MATCH(A42,Orcamento!$A$7:$A$106,0)))</f>
        <v/>
      </c>
      <c r="E42" s="16" t="str">
        <f>IF(INDEX(Orcamento!$B$7:$B$106,MATCH(A42,Orcamento!$A$7:$A$106,0))="","",INDEX(Orcamento!$S$7:$S$106,MATCH(A42,Orcamento!$A$7:$A$106,0)))</f>
        <v/>
      </c>
      <c r="F42" s="22"/>
      <c r="G42" s="22"/>
      <c r="H42" s="22"/>
      <c r="I42" s="22"/>
      <c r="J42" s="16" t="str">
        <f t="shared" si="2"/>
        <v/>
      </c>
      <c r="K42" s="22"/>
      <c r="L42" s="16" t="str">
        <f t="shared" si="3"/>
        <v/>
      </c>
      <c r="M42" s="21"/>
      <c r="N42" s="21"/>
      <c r="O42" s="8" t="str">
        <f>IF(B42="","",IF(INDEX(Orcamento!$T$7:$T$106,MATCH(A42,Orcamento!$A$7:$A$106,0))&lt;&gt;"OK","Rever orçamento de origem",IF(OR(COUNT(F42:I42,K42)&lt;&gt;5,M42="",N42=""),"Falta concluir análise do artigo",IF(OR(MIN(F42:I42,K42)&lt;0,F42&gt;INDEX(Orcamento!$J$7:$J$106,MATCH(A42,Orcamento!$A$7:$A$106,0)),J42&lt;0,K42&gt;J42),"Rever exclusões ou coberturas",IF(AND(OR(INDEX(Orcamento!$D$7:$D$106,MATCH(A42,Orcamento!$A$7:$A$106,0))="Pessoal próprio",INDEX(Orcamento!$D$7:$D$106,MATCH(A42,Orcamento!$A$7:$A$106,0))="Maquinaria própria"),J42&lt;&gt;0),"Rever exclusão de recursos próprios","OK")))))</f>
        <v/>
      </c>
    </row>
    <row r="43" spans="1:15" ht="34.950000000000003" customHeight="1">
      <c r="A43" s="8" t="s">
        <v>223</v>
      </c>
      <c r="B43" s="8" t="str">
        <f>IF(INDEX(Orcamento!$B$7:$B$106,MATCH(A43,Orcamento!$A$7:$A$106,0))="","",INDEX(Orcamento!$B$7:$B$106,MATCH(A43,Orcamento!$A$7:$A$106,0)))</f>
        <v/>
      </c>
      <c r="C43" s="8" t="str">
        <f>IF(INDEX(Orcamento!$B$7:$B$106,MATCH(A43,Orcamento!$A$7:$A$106,0))="","",INDEX(Orcamento!$C$7:$C$106,MATCH(A43,Orcamento!$A$7:$A$106,0)))</f>
        <v/>
      </c>
      <c r="D43" s="16" t="str">
        <f>IF(INDEX(Orcamento!$B$7:$B$106,MATCH(A43,Orcamento!$A$7:$A$106,0))="","",INDEX(Orcamento!$K$7:$K$106,MATCH(A43,Orcamento!$A$7:$A$106,0)))</f>
        <v/>
      </c>
      <c r="E43" s="16" t="str">
        <f>IF(INDEX(Orcamento!$B$7:$B$106,MATCH(A43,Orcamento!$A$7:$A$106,0))="","",INDEX(Orcamento!$S$7:$S$106,MATCH(A43,Orcamento!$A$7:$A$106,0)))</f>
        <v/>
      </c>
      <c r="F43" s="22"/>
      <c r="G43" s="22"/>
      <c r="H43" s="22"/>
      <c r="I43" s="22"/>
      <c r="J43" s="16" t="str">
        <f t="shared" si="2"/>
        <v/>
      </c>
      <c r="K43" s="22"/>
      <c r="L43" s="16" t="str">
        <f t="shared" si="3"/>
        <v/>
      </c>
      <c r="M43" s="21"/>
      <c r="N43" s="21"/>
      <c r="O43" s="8" t="str">
        <f>IF(B43="","",IF(INDEX(Orcamento!$T$7:$T$106,MATCH(A43,Orcamento!$A$7:$A$106,0))&lt;&gt;"OK","Rever orçamento de origem",IF(OR(COUNT(F43:I43,K43)&lt;&gt;5,M43="",N43=""),"Falta concluir análise do artigo",IF(OR(MIN(F43:I43,K43)&lt;0,F43&gt;INDEX(Orcamento!$J$7:$J$106,MATCH(A43,Orcamento!$A$7:$A$106,0)),J43&lt;0,K43&gt;J43),"Rever exclusões ou coberturas",IF(AND(OR(INDEX(Orcamento!$D$7:$D$106,MATCH(A43,Orcamento!$A$7:$A$106,0))="Pessoal próprio",INDEX(Orcamento!$D$7:$D$106,MATCH(A43,Orcamento!$A$7:$A$106,0))="Maquinaria própria"),J43&lt;&gt;0),"Rever exclusão de recursos próprios","OK")))))</f>
        <v/>
      </c>
    </row>
    <row r="44" spans="1:15" ht="34.950000000000003" customHeight="1">
      <c r="A44" s="8" t="s">
        <v>224</v>
      </c>
      <c r="B44" s="8" t="str">
        <f>IF(INDEX(Orcamento!$B$7:$B$106,MATCH(A44,Orcamento!$A$7:$A$106,0))="","",INDEX(Orcamento!$B$7:$B$106,MATCH(A44,Orcamento!$A$7:$A$106,0)))</f>
        <v/>
      </c>
      <c r="C44" s="8" t="str">
        <f>IF(INDEX(Orcamento!$B$7:$B$106,MATCH(A44,Orcamento!$A$7:$A$106,0))="","",INDEX(Orcamento!$C$7:$C$106,MATCH(A44,Orcamento!$A$7:$A$106,0)))</f>
        <v/>
      </c>
      <c r="D44" s="16" t="str">
        <f>IF(INDEX(Orcamento!$B$7:$B$106,MATCH(A44,Orcamento!$A$7:$A$106,0))="","",INDEX(Orcamento!$K$7:$K$106,MATCH(A44,Orcamento!$A$7:$A$106,0)))</f>
        <v/>
      </c>
      <c r="E44" s="16" t="str">
        <f>IF(INDEX(Orcamento!$B$7:$B$106,MATCH(A44,Orcamento!$A$7:$A$106,0))="","",INDEX(Orcamento!$S$7:$S$106,MATCH(A44,Orcamento!$A$7:$A$106,0)))</f>
        <v/>
      </c>
      <c r="F44" s="22"/>
      <c r="G44" s="22"/>
      <c r="H44" s="22"/>
      <c r="I44" s="22"/>
      <c r="J44" s="16" t="str">
        <f t="shared" si="2"/>
        <v/>
      </c>
      <c r="K44" s="22"/>
      <c r="L44" s="16" t="str">
        <f t="shared" si="3"/>
        <v/>
      </c>
      <c r="M44" s="21"/>
      <c r="N44" s="21"/>
      <c r="O44" s="8" t="str">
        <f>IF(B44="","",IF(INDEX(Orcamento!$T$7:$T$106,MATCH(A44,Orcamento!$A$7:$A$106,0))&lt;&gt;"OK","Rever orçamento de origem",IF(OR(COUNT(F44:I44,K44)&lt;&gt;5,M44="",N44=""),"Falta concluir análise do artigo",IF(OR(MIN(F44:I44,K44)&lt;0,F44&gt;INDEX(Orcamento!$J$7:$J$106,MATCH(A44,Orcamento!$A$7:$A$106,0)),J44&lt;0,K44&gt;J44),"Rever exclusões ou coberturas",IF(AND(OR(INDEX(Orcamento!$D$7:$D$106,MATCH(A44,Orcamento!$A$7:$A$106,0))="Pessoal próprio",INDEX(Orcamento!$D$7:$D$106,MATCH(A44,Orcamento!$A$7:$A$106,0))="Maquinaria própria"),J44&lt;&gt;0),"Rever exclusão de recursos próprios","OK")))))</f>
        <v/>
      </c>
    </row>
    <row r="45" spans="1:15" ht="34.950000000000003" customHeight="1">
      <c r="A45" s="8" t="s">
        <v>225</v>
      </c>
      <c r="B45" s="8" t="str">
        <f>IF(INDEX(Orcamento!$B$7:$B$106,MATCH(A45,Orcamento!$A$7:$A$106,0))="","",INDEX(Orcamento!$B$7:$B$106,MATCH(A45,Orcamento!$A$7:$A$106,0)))</f>
        <v/>
      </c>
      <c r="C45" s="8" t="str">
        <f>IF(INDEX(Orcamento!$B$7:$B$106,MATCH(A45,Orcamento!$A$7:$A$106,0))="","",INDEX(Orcamento!$C$7:$C$106,MATCH(A45,Orcamento!$A$7:$A$106,0)))</f>
        <v/>
      </c>
      <c r="D45" s="16" t="str">
        <f>IF(INDEX(Orcamento!$B$7:$B$106,MATCH(A45,Orcamento!$A$7:$A$106,0))="","",INDEX(Orcamento!$K$7:$K$106,MATCH(A45,Orcamento!$A$7:$A$106,0)))</f>
        <v/>
      </c>
      <c r="E45" s="16" t="str">
        <f>IF(INDEX(Orcamento!$B$7:$B$106,MATCH(A45,Orcamento!$A$7:$A$106,0))="","",INDEX(Orcamento!$S$7:$S$106,MATCH(A45,Orcamento!$A$7:$A$106,0)))</f>
        <v/>
      </c>
      <c r="F45" s="22"/>
      <c r="G45" s="22"/>
      <c r="H45" s="22"/>
      <c r="I45" s="22"/>
      <c r="J45" s="16" t="str">
        <f t="shared" si="2"/>
        <v/>
      </c>
      <c r="K45" s="22"/>
      <c r="L45" s="16" t="str">
        <f t="shared" si="3"/>
        <v/>
      </c>
      <c r="M45" s="21"/>
      <c r="N45" s="21"/>
      <c r="O45" s="8" t="str">
        <f>IF(B45="","",IF(INDEX(Orcamento!$T$7:$T$106,MATCH(A45,Orcamento!$A$7:$A$106,0))&lt;&gt;"OK","Rever orçamento de origem",IF(OR(COUNT(F45:I45,K45)&lt;&gt;5,M45="",N45=""),"Falta concluir análise do artigo",IF(OR(MIN(F45:I45,K45)&lt;0,F45&gt;INDEX(Orcamento!$J$7:$J$106,MATCH(A45,Orcamento!$A$7:$A$106,0)),J45&lt;0,K45&gt;J45),"Rever exclusões ou coberturas",IF(AND(OR(INDEX(Orcamento!$D$7:$D$106,MATCH(A45,Orcamento!$A$7:$A$106,0))="Pessoal próprio",INDEX(Orcamento!$D$7:$D$106,MATCH(A45,Orcamento!$A$7:$A$106,0))="Maquinaria própria"),J45&lt;&gt;0),"Rever exclusão de recursos próprios","OK")))))</f>
        <v/>
      </c>
    </row>
    <row r="46" spans="1:15" ht="34.950000000000003" customHeight="1">
      <c r="A46" s="8" t="s">
        <v>226</v>
      </c>
      <c r="B46" s="8" t="str">
        <f>IF(INDEX(Orcamento!$B$7:$B$106,MATCH(A46,Orcamento!$A$7:$A$106,0))="","",INDEX(Orcamento!$B$7:$B$106,MATCH(A46,Orcamento!$A$7:$A$106,0)))</f>
        <v/>
      </c>
      <c r="C46" s="8" t="str">
        <f>IF(INDEX(Orcamento!$B$7:$B$106,MATCH(A46,Orcamento!$A$7:$A$106,0))="","",INDEX(Orcamento!$C$7:$C$106,MATCH(A46,Orcamento!$A$7:$A$106,0)))</f>
        <v/>
      </c>
      <c r="D46" s="16" t="str">
        <f>IF(INDEX(Orcamento!$B$7:$B$106,MATCH(A46,Orcamento!$A$7:$A$106,0))="","",INDEX(Orcamento!$K$7:$K$106,MATCH(A46,Orcamento!$A$7:$A$106,0)))</f>
        <v/>
      </c>
      <c r="E46" s="16" t="str">
        <f>IF(INDEX(Orcamento!$B$7:$B$106,MATCH(A46,Orcamento!$A$7:$A$106,0))="","",INDEX(Orcamento!$S$7:$S$106,MATCH(A46,Orcamento!$A$7:$A$106,0)))</f>
        <v/>
      </c>
      <c r="F46" s="22"/>
      <c r="G46" s="22"/>
      <c r="H46" s="22"/>
      <c r="I46" s="22"/>
      <c r="J46" s="16" t="str">
        <f t="shared" si="2"/>
        <v/>
      </c>
      <c r="K46" s="22"/>
      <c r="L46" s="16" t="str">
        <f t="shared" si="3"/>
        <v/>
      </c>
      <c r="M46" s="21"/>
      <c r="N46" s="21"/>
      <c r="O46" s="8" t="str">
        <f>IF(B46="","",IF(INDEX(Orcamento!$T$7:$T$106,MATCH(A46,Orcamento!$A$7:$A$106,0))&lt;&gt;"OK","Rever orçamento de origem",IF(OR(COUNT(F46:I46,K46)&lt;&gt;5,M46="",N46=""),"Falta concluir análise do artigo",IF(OR(MIN(F46:I46,K46)&lt;0,F46&gt;INDEX(Orcamento!$J$7:$J$106,MATCH(A46,Orcamento!$A$7:$A$106,0)),J46&lt;0,K46&gt;J46),"Rever exclusões ou coberturas",IF(AND(OR(INDEX(Orcamento!$D$7:$D$106,MATCH(A46,Orcamento!$A$7:$A$106,0))="Pessoal próprio",INDEX(Orcamento!$D$7:$D$106,MATCH(A46,Orcamento!$A$7:$A$106,0))="Maquinaria própria"),J46&lt;&gt;0),"Rever exclusão de recursos próprios","OK")))))</f>
        <v/>
      </c>
    </row>
    <row r="47" spans="1:15" ht="34.950000000000003" customHeight="1">
      <c r="A47" s="8" t="s">
        <v>227</v>
      </c>
      <c r="B47" s="8" t="str">
        <f>IF(INDEX(Orcamento!$B$7:$B$106,MATCH(A47,Orcamento!$A$7:$A$106,0))="","",INDEX(Orcamento!$B$7:$B$106,MATCH(A47,Orcamento!$A$7:$A$106,0)))</f>
        <v/>
      </c>
      <c r="C47" s="8" t="str">
        <f>IF(INDEX(Orcamento!$B$7:$B$106,MATCH(A47,Orcamento!$A$7:$A$106,0))="","",INDEX(Orcamento!$C$7:$C$106,MATCH(A47,Orcamento!$A$7:$A$106,0)))</f>
        <v/>
      </c>
      <c r="D47" s="16" t="str">
        <f>IF(INDEX(Orcamento!$B$7:$B$106,MATCH(A47,Orcamento!$A$7:$A$106,0))="","",INDEX(Orcamento!$K$7:$K$106,MATCH(A47,Orcamento!$A$7:$A$106,0)))</f>
        <v/>
      </c>
      <c r="E47" s="16" t="str">
        <f>IF(INDEX(Orcamento!$B$7:$B$106,MATCH(A47,Orcamento!$A$7:$A$106,0))="","",INDEX(Orcamento!$S$7:$S$106,MATCH(A47,Orcamento!$A$7:$A$106,0)))</f>
        <v/>
      </c>
      <c r="F47" s="22"/>
      <c r="G47" s="22"/>
      <c r="H47" s="22"/>
      <c r="I47" s="22"/>
      <c r="J47" s="16" t="str">
        <f t="shared" si="2"/>
        <v/>
      </c>
      <c r="K47" s="22"/>
      <c r="L47" s="16" t="str">
        <f t="shared" si="3"/>
        <v/>
      </c>
      <c r="M47" s="21"/>
      <c r="N47" s="21"/>
      <c r="O47" s="8" t="str">
        <f>IF(B47="","",IF(INDEX(Orcamento!$T$7:$T$106,MATCH(A47,Orcamento!$A$7:$A$106,0))&lt;&gt;"OK","Rever orçamento de origem",IF(OR(COUNT(F47:I47,K47)&lt;&gt;5,M47="",N47=""),"Falta concluir análise do artigo",IF(OR(MIN(F47:I47,K47)&lt;0,F47&gt;INDEX(Orcamento!$J$7:$J$106,MATCH(A47,Orcamento!$A$7:$A$106,0)),J47&lt;0,K47&gt;J47),"Rever exclusões ou coberturas",IF(AND(OR(INDEX(Orcamento!$D$7:$D$106,MATCH(A47,Orcamento!$A$7:$A$106,0))="Pessoal próprio",INDEX(Orcamento!$D$7:$D$106,MATCH(A47,Orcamento!$A$7:$A$106,0))="Maquinaria própria"),J47&lt;&gt;0),"Rever exclusão de recursos próprios","OK")))))</f>
        <v/>
      </c>
    </row>
    <row r="48" spans="1:15" ht="34.950000000000003" customHeight="1">
      <c r="A48" s="8" t="s">
        <v>228</v>
      </c>
      <c r="B48" s="8" t="str">
        <f>IF(INDEX(Orcamento!$B$7:$B$106,MATCH(A48,Orcamento!$A$7:$A$106,0))="","",INDEX(Orcamento!$B$7:$B$106,MATCH(A48,Orcamento!$A$7:$A$106,0)))</f>
        <v/>
      </c>
      <c r="C48" s="8" t="str">
        <f>IF(INDEX(Orcamento!$B$7:$B$106,MATCH(A48,Orcamento!$A$7:$A$106,0))="","",INDEX(Orcamento!$C$7:$C$106,MATCH(A48,Orcamento!$A$7:$A$106,0)))</f>
        <v/>
      </c>
      <c r="D48" s="16" t="str">
        <f>IF(INDEX(Orcamento!$B$7:$B$106,MATCH(A48,Orcamento!$A$7:$A$106,0))="","",INDEX(Orcamento!$K$7:$K$106,MATCH(A48,Orcamento!$A$7:$A$106,0)))</f>
        <v/>
      </c>
      <c r="E48" s="16" t="str">
        <f>IF(INDEX(Orcamento!$B$7:$B$106,MATCH(A48,Orcamento!$A$7:$A$106,0))="","",INDEX(Orcamento!$S$7:$S$106,MATCH(A48,Orcamento!$A$7:$A$106,0)))</f>
        <v/>
      </c>
      <c r="F48" s="22"/>
      <c r="G48" s="22"/>
      <c r="H48" s="22"/>
      <c r="I48" s="22"/>
      <c r="J48" s="16" t="str">
        <f t="shared" si="2"/>
        <v/>
      </c>
      <c r="K48" s="22"/>
      <c r="L48" s="16" t="str">
        <f t="shared" si="3"/>
        <v/>
      </c>
      <c r="M48" s="21"/>
      <c r="N48" s="21"/>
      <c r="O48" s="8" t="str">
        <f>IF(B48="","",IF(INDEX(Orcamento!$T$7:$T$106,MATCH(A48,Orcamento!$A$7:$A$106,0))&lt;&gt;"OK","Rever orçamento de origem",IF(OR(COUNT(F48:I48,K48)&lt;&gt;5,M48="",N48=""),"Falta concluir análise do artigo",IF(OR(MIN(F48:I48,K48)&lt;0,F48&gt;INDEX(Orcamento!$J$7:$J$106,MATCH(A48,Orcamento!$A$7:$A$106,0)),J48&lt;0,K48&gt;J48),"Rever exclusões ou coberturas",IF(AND(OR(INDEX(Orcamento!$D$7:$D$106,MATCH(A48,Orcamento!$A$7:$A$106,0))="Pessoal próprio",INDEX(Orcamento!$D$7:$D$106,MATCH(A48,Orcamento!$A$7:$A$106,0))="Maquinaria própria"),J48&lt;&gt;0),"Rever exclusão de recursos próprios","OK")))))</f>
        <v/>
      </c>
    </row>
    <row r="49" spans="1:15" ht="34.950000000000003" customHeight="1">
      <c r="A49" s="8" t="s">
        <v>229</v>
      </c>
      <c r="B49" s="8" t="str">
        <f>IF(INDEX(Orcamento!$B$7:$B$106,MATCH(A49,Orcamento!$A$7:$A$106,0))="","",INDEX(Orcamento!$B$7:$B$106,MATCH(A49,Orcamento!$A$7:$A$106,0)))</f>
        <v/>
      </c>
      <c r="C49" s="8" t="str">
        <f>IF(INDEX(Orcamento!$B$7:$B$106,MATCH(A49,Orcamento!$A$7:$A$106,0))="","",INDEX(Orcamento!$C$7:$C$106,MATCH(A49,Orcamento!$A$7:$A$106,0)))</f>
        <v/>
      </c>
      <c r="D49" s="16" t="str">
        <f>IF(INDEX(Orcamento!$B$7:$B$106,MATCH(A49,Orcamento!$A$7:$A$106,0))="","",INDEX(Orcamento!$K$7:$K$106,MATCH(A49,Orcamento!$A$7:$A$106,0)))</f>
        <v/>
      </c>
      <c r="E49" s="16" t="str">
        <f>IF(INDEX(Orcamento!$B$7:$B$106,MATCH(A49,Orcamento!$A$7:$A$106,0))="","",INDEX(Orcamento!$S$7:$S$106,MATCH(A49,Orcamento!$A$7:$A$106,0)))</f>
        <v/>
      </c>
      <c r="F49" s="22"/>
      <c r="G49" s="22"/>
      <c r="H49" s="22"/>
      <c r="I49" s="22"/>
      <c r="J49" s="16" t="str">
        <f t="shared" si="2"/>
        <v/>
      </c>
      <c r="K49" s="22"/>
      <c r="L49" s="16" t="str">
        <f t="shared" si="3"/>
        <v/>
      </c>
      <c r="M49" s="21"/>
      <c r="N49" s="21"/>
      <c r="O49" s="8" t="str">
        <f>IF(B49="","",IF(INDEX(Orcamento!$T$7:$T$106,MATCH(A49,Orcamento!$A$7:$A$106,0))&lt;&gt;"OK","Rever orçamento de origem",IF(OR(COUNT(F49:I49,K49)&lt;&gt;5,M49="",N49=""),"Falta concluir análise do artigo",IF(OR(MIN(F49:I49,K49)&lt;0,F49&gt;INDEX(Orcamento!$J$7:$J$106,MATCH(A49,Orcamento!$A$7:$A$106,0)),J49&lt;0,K49&gt;J49),"Rever exclusões ou coberturas",IF(AND(OR(INDEX(Orcamento!$D$7:$D$106,MATCH(A49,Orcamento!$A$7:$A$106,0))="Pessoal próprio",INDEX(Orcamento!$D$7:$D$106,MATCH(A49,Orcamento!$A$7:$A$106,0))="Maquinaria própria"),J49&lt;&gt;0),"Rever exclusão de recursos próprios","OK")))))</f>
        <v/>
      </c>
    </row>
    <row r="50" spans="1:15" ht="34.950000000000003" customHeight="1">
      <c r="A50" s="8" t="s">
        <v>230</v>
      </c>
      <c r="B50" s="8" t="str">
        <f>IF(INDEX(Orcamento!$B$7:$B$106,MATCH(A50,Orcamento!$A$7:$A$106,0))="","",INDEX(Orcamento!$B$7:$B$106,MATCH(A50,Orcamento!$A$7:$A$106,0)))</f>
        <v/>
      </c>
      <c r="C50" s="8" t="str">
        <f>IF(INDEX(Orcamento!$B$7:$B$106,MATCH(A50,Orcamento!$A$7:$A$106,0))="","",INDEX(Orcamento!$C$7:$C$106,MATCH(A50,Orcamento!$A$7:$A$106,0)))</f>
        <v/>
      </c>
      <c r="D50" s="16" t="str">
        <f>IF(INDEX(Orcamento!$B$7:$B$106,MATCH(A50,Orcamento!$A$7:$A$106,0))="","",INDEX(Orcamento!$K$7:$K$106,MATCH(A50,Orcamento!$A$7:$A$106,0)))</f>
        <v/>
      </c>
      <c r="E50" s="16" t="str">
        <f>IF(INDEX(Orcamento!$B$7:$B$106,MATCH(A50,Orcamento!$A$7:$A$106,0))="","",INDEX(Orcamento!$S$7:$S$106,MATCH(A50,Orcamento!$A$7:$A$106,0)))</f>
        <v/>
      </c>
      <c r="F50" s="22"/>
      <c r="G50" s="22"/>
      <c r="H50" s="22"/>
      <c r="I50" s="22"/>
      <c r="J50" s="16" t="str">
        <f t="shared" si="2"/>
        <v/>
      </c>
      <c r="K50" s="22"/>
      <c r="L50" s="16" t="str">
        <f t="shared" si="3"/>
        <v/>
      </c>
      <c r="M50" s="21"/>
      <c r="N50" s="21"/>
      <c r="O50" s="8" t="str">
        <f>IF(B50="","",IF(INDEX(Orcamento!$T$7:$T$106,MATCH(A50,Orcamento!$A$7:$A$106,0))&lt;&gt;"OK","Rever orçamento de origem",IF(OR(COUNT(F50:I50,K50)&lt;&gt;5,M50="",N50=""),"Falta concluir análise do artigo",IF(OR(MIN(F50:I50,K50)&lt;0,F50&gt;INDEX(Orcamento!$J$7:$J$106,MATCH(A50,Orcamento!$A$7:$A$106,0)),J50&lt;0,K50&gt;J50),"Rever exclusões ou coberturas",IF(AND(OR(INDEX(Orcamento!$D$7:$D$106,MATCH(A50,Orcamento!$A$7:$A$106,0))="Pessoal próprio",INDEX(Orcamento!$D$7:$D$106,MATCH(A50,Orcamento!$A$7:$A$106,0))="Maquinaria própria"),J50&lt;&gt;0),"Rever exclusão de recursos próprios","OK")))))</f>
        <v/>
      </c>
    </row>
    <row r="51" spans="1:15" ht="34.950000000000003" customHeight="1">
      <c r="A51" s="8" t="s">
        <v>231</v>
      </c>
      <c r="B51" s="8" t="str">
        <f>IF(INDEX(Orcamento!$B$7:$B$106,MATCH(A51,Orcamento!$A$7:$A$106,0))="","",INDEX(Orcamento!$B$7:$B$106,MATCH(A51,Orcamento!$A$7:$A$106,0)))</f>
        <v/>
      </c>
      <c r="C51" s="8" t="str">
        <f>IF(INDEX(Orcamento!$B$7:$B$106,MATCH(A51,Orcamento!$A$7:$A$106,0))="","",INDEX(Orcamento!$C$7:$C$106,MATCH(A51,Orcamento!$A$7:$A$106,0)))</f>
        <v/>
      </c>
      <c r="D51" s="16" t="str">
        <f>IF(INDEX(Orcamento!$B$7:$B$106,MATCH(A51,Orcamento!$A$7:$A$106,0))="","",INDEX(Orcamento!$K$7:$K$106,MATCH(A51,Orcamento!$A$7:$A$106,0)))</f>
        <v/>
      </c>
      <c r="E51" s="16" t="str">
        <f>IF(INDEX(Orcamento!$B$7:$B$106,MATCH(A51,Orcamento!$A$7:$A$106,0))="","",INDEX(Orcamento!$S$7:$S$106,MATCH(A51,Orcamento!$A$7:$A$106,0)))</f>
        <v/>
      </c>
      <c r="F51" s="22"/>
      <c r="G51" s="22"/>
      <c r="H51" s="22"/>
      <c r="I51" s="22"/>
      <c r="J51" s="16" t="str">
        <f t="shared" si="2"/>
        <v/>
      </c>
      <c r="K51" s="22"/>
      <c r="L51" s="16" t="str">
        <f t="shared" si="3"/>
        <v/>
      </c>
      <c r="M51" s="21"/>
      <c r="N51" s="21"/>
      <c r="O51" s="8" t="str">
        <f>IF(B51="","",IF(INDEX(Orcamento!$T$7:$T$106,MATCH(A51,Orcamento!$A$7:$A$106,0))&lt;&gt;"OK","Rever orçamento de origem",IF(OR(COUNT(F51:I51,K51)&lt;&gt;5,M51="",N51=""),"Falta concluir análise do artigo",IF(OR(MIN(F51:I51,K51)&lt;0,F51&gt;INDEX(Orcamento!$J$7:$J$106,MATCH(A51,Orcamento!$A$7:$A$106,0)),J51&lt;0,K51&gt;J51),"Rever exclusões ou coberturas",IF(AND(OR(INDEX(Orcamento!$D$7:$D$106,MATCH(A51,Orcamento!$A$7:$A$106,0))="Pessoal próprio",INDEX(Orcamento!$D$7:$D$106,MATCH(A51,Orcamento!$A$7:$A$106,0))="Maquinaria própria"),J51&lt;&gt;0),"Rever exclusão de recursos próprios","OK")))))</f>
        <v/>
      </c>
    </row>
    <row r="52" spans="1:15" ht="34.950000000000003" customHeight="1">
      <c r="A52" s="8" t="s">
        <v>232</v>
      </c>
      <c r="B52" s="8" t="str">
        <f>IF(INDEX(Orcamento!$B$7:$B$106,MATCH(A52,Orcamento!$A$7:$A$106,0))="","",INDEX(Orcamento!$B$7:$B$106,MATCH(A52,Orcamento!$A$7:$A$106,0)))</f>
        <v/>
      </c>
      <c r="C52" s="8" t="str">
        <f>IF(INDEX(Orcamento!$B$7:$B$106,MATCH(A52,Orcamento!$A$7:$A$106,0))="","",INDEX(Orcamento!$C$7:$C$106,MATCH(A52,Orcamento!$A$7:$A$106,0)))</f>
        <v/>
      </c>
      <c r="D52" s="16" t="str">
        <f>IF(INDEX(Orcamento!$B$7:$B$106,MATCH(A52,Orcamento!$A$7:$A$106,0))="","",INDEX(Orcamento!$K$7:$K$106,MATCH(A52,Orcamento!$A$7:$A$106,0)))</f>
        <v/>
      </c>
      <c r="E52" s="16" t="str">
        <f>IF(INDEX(Orcamento!$B$7:$B$106,MATCH(A52,Orcamento!$A$7:$A$106,0))="","",INDEX(Orcamento!$S$7:$S$106,MATCH(A52,Orcamento!$A$7:$A$106,0)))</f>
        <v/>
      </c>
      <c r="F52" s="22"/>
      <c r="G52" s="22"/>
      <c r="H52" s="22"/>
      <c r="I52" s="22"/>
      <c r="J52" s="16" t="str">
        <f t="shared" si="2"/>
        <v/>
      </c>
      <c r="K52" s="22"/>
      <c r="L52" s="16" t="str">
        <f t="shared" si="3"/>
        <v/>
      </c>
      <c r="M52" s="21"/>
      <c r="N52" s="21"/>
      <c r="O52" s="8" t="str">
        <f>IF(B52="","",IF(INDEX(Orcamento!$T$7:$T$106,MATCH(A52,Orcamento!$A$7:$A$106,0))&lt;&gt;"OK","Rever orçamento de origem",IF(OR(COUNT(F52:I52,K52)&lt;&gt;5,M52="",N52=""),"Falta concluir análise do artigo",IF(OR(MIN(F52:I52,K52)&lt;0,F52&gt;INDEX(Orcamento!$J$7:$J$106,MATCH(A52,Orcamento!$A$7:$A$106,0)),J52&lt;0,K52&gt;J52),"Rever exclusões ou coberturas",IF(AND(OR(INDEX(Orcamento!$D$7:$D$106,MATCH(A52,Orcamento!$A$7:$A$106,0))="Pessoal próprio",INDEX(Orcamento!$D$7:$D$106,MATCH(A52,Orcamento!$A$7:$A$106,0))="Maquinaria própria"),J52&lt;&gt;0),"Rever exclusão de recursos próprios","OK")))))</f>
        <v/>
      </c>
    </row>
    <row r="53" spans="1:15" ht="34.950000000000003" customHeight="1">
      <c r="A53" s="8" t="s">
        <v>233</v>
      </c>
      <c r="B53" s="8" t="str">
        <f>IF(INDEX(Orcamento!$B$7:$B$106,MATCH(A53,Orcamento!$A$7:$A$106,0))="","",INDEX(Orcamento!$B$7:$B$106,MATCH(A53,Orcamento!$A$7:$A$106,0)))</f>
        <v/>
      </c>
      <c r="C53" s="8" t="str">
        <f>IF(INDEX(Orcamento!$B$7:$B$106,MATCH(A53,Orcamento!$A$7:$A$106,0))="","",INDEX(Orcamento!$C$7:$C$106,MATCH(A53,Orcamento!$A$7:$A$106,0)))</f>
        <v/>
      </c>
      <c r="D53" s="16" t="str">
        <f>IF(INDEX(Orcamento!$B$7:$B$106,MATCH(A53,Orcamento!$A$7:$A$106,0))="","",INDEX(Orcamento!$K$7:$K$106,MATCH(A53,Orcamento!$A$7:$A$106,0)))</f>
        <v/>
      </c>
      <c r="E53" s="16" t="str">
        <f>IF(INDEX(Orcamento!$B$7:$B$106,MATCH(A53,Orcamento!$A$7:$A$106,0))="","",INDEX(Orcamento!$S$7:$S$106,MATCH(A53,Orcamento!$A$7:$A$106,0)))</f>
        <v/>
      </c>
      <c r="F53" s="22"/>
      <c r="G53" s="22"/>
      <c r="H53" s="22"/>
      <c r="I53" s="22"/>
      <c r="J53" s="16" t="str">
        <f t="shared" si="2"/>
        <v/>
      </c>
      <c r="K53" s="22"/>
      <c r="L53" s="16" t="str">
        <f t="shared" si="3"/>
        <v/>
      </c>
      <c r="M53" s="21"/>
      <c r="N53" s="21"/>
      <c r="O53" s="8" t="str">
        <f>IF(B53="","",IF(INDEX(Orcamento!$T$7:$T$106,MATCH(A53,Orcamento!$A$7:$A$106,0))&lt;&gt;"OK","Rever orçamento de origem",IF(OR(COUNT(F53:I53,K53)&lt;&gt;5,M53="",N53=""),"Falta concluir análise do artigo",IF(OR(MIN(F53:I53,K53)&lt;0,F53&gt;INDEX(Orcamento!$J$7:$J$106,MATCH(A53,Orcamento!$A$7:$A$106,0)),J53&lt;0,K53&gt;J53),"Rever exclusões ou coberturas",IF(AND(OR(INDEX(Orcamento!$D$7:$D$106,MATCH(A53,Orcamento!$A$7:$A$106,0))="Pessoal próprio",INDEX(Orcamento!$D$7:$D$106,MATCH(A53,Orcamento!$A$7:$A$106,0))="Maquinaria própria"),J53&lt;&gt;0),"Rever exclusão de recursos próprios","OK")))))</f>
        <v/>
      </c>
    </row>
    <row r="54" spans="1:15" ht="34.950000000000003" customHeight="1">
      <c r="A54" s="8" t="s">
        <v>234</v>
      </c>
      <c r="B54" s="8" t="str">
        <f>IF(INDEX(Orcamento!$B$7:$B$106,MATCH(A54,Orcamento!$A$7:$A$106,0))="","",INDEX(Orcamento!$B$7:$B$106,MATCH(A54,Orcamento!$A$7:$A$106,0)))</f>
        <v/>
      </c>
      <c r="C54" s="8" t="str">
        <f>IF(INDEX(Orcamento!$B$7:$B$106,MATCH(A54,Orcamento!$A$7:$A$106,0))="","",INDEX(Orcamento!$C$7:$C$106,MATCH(A54,Orcamento!$A$7:$A$106,0)))</f>
        <v/>
      </c>
      <c r="D54" s="16" t="str">
        <f>IF(INDEX(Orcamento!$B$7:$B$106,MATCH(A54,Orcamento!$A$7:$A$106,0))="","",INDEX(Orcamento!$K$7:$K$106,MATCH(A54,Orcamento!$A$7:$A$106,0)))</f>
        <v/>
      </c>
      <c r="E54" s="16" t="str">
        <f>IF(INDEX(Orcamento!$B$7:$B$106,MATCH(A54,Orcamento!$A$7:$A$106,0))="","",INDEX(Orcamento!$S$7:$S$106,MATCH(A54,Orcamento!$A$7:$A$106,0)))</f>
        <v/>
      </c>
      <c r="F54" s="22"/>
      <c r="G54" s="22"/>
      <c r="H54" s="22"/>
      <c r="I54" s="22"/>
      <c r="J54" s="16" t="str">
        <f t="shared" si="2"/>
        <v/>
      </c>
      <c r="K54" s="22"/>
      <c r="L54" s="16" t="str">
        <f t="shared" si="3"/>
        <v/>
      </c>
      <c r="M54" s="21"/>
      <c r="N54" s="21"/>
      <c r="O54" s="8" t="str">
        <f>IF(B54="","",IF(INDEX(Orcamento!$T$7:$T$106,MATCH(A54,Orcamento!$A$7:$A$106,0))&lt;&gt;"OK","Rever orçamento de origem",IF(OR(COUNT(F54:I54,K54)&lt;&gt;5,M54="",N54=""),"Falta concluir análise do artigo",IF(OR(MIN(F54:I54,K54)&lt;0,F54&gt;INDEX(Orcamento!$J$7:$J$106,MATCH(A54,Orcamento!$A$7:$A$106,0)),J54&lt;0,K54&gt;J54),"Rever exclusões ou coberturas",IF(AND(OR(INDEX(Orcamento!$D$7:$D$106,MATCH(A54,Orcamento!$A$7:$A$106,0))="Pessoal próprio",INDEX(Orcamento!$D$7:$D$106,MATCH(A54,Orcamento!$A$7:$A$106,0))="Maquinaria própria"),J54&lt;&gt;0),"Rever exclusão de recursos próprios","OK")))))</f>
        <v/>
      </c>
    </row>
    <row r="55" spans="1:15" ht="34.950000000000003" customHeight="1">
      <c r="A55" s="8" t="s">
        <v>235</v>
      </c>
      <c r="B55" s="8" t="str">
        <f>IF(INDEX(Orcamento!$B$7:$B$106,MATCH(A55,Orcamento!$A$7:$A$106,0))="","",INDEX(Orcamento!$B$7:$B$106,MATCH(A55,Orcamento!$A$7:$A$106,0)))</f>
        <v/>
      </c>
      <c r="C55" s="8" t="str">
        <f>IF(INDEX(Orcamento!$B$7:$B$106,MATCH(A55,Orcamento!$A$7:$A$106,0))="","",INDEX(Orcamento!$C$7:$C$106,MATCH(A55,Orcamento!$A$7:$A$106,0)))</f>
        <v/>
      </c>
      <c r="D55" s="16" t="str">
        <f>IF(INDEX(Orcamento!$B$7:$B$106,MATCH(A55,Orcamento!$A$7:$A$106,0))="","",INDEX(Orcamento!$K$7:$K$106,MATCH(A55,Orcamento!$A$7:$A$106,0)))</f>
        <v/>
      </c>
      <c r="E55" s="16" t="str">
        <f>IF(INDEX(Orcamento!$B$7:$B$106,MATCH(A55,Orcamento!$A$7:$A$106,0))="","",INDEX(Orcamento!$S$7:$S$106,MATCH(A55,Orcamento!$A$7:$A$106,0)))</f>
        <v/>
      </c>
      <c r="F55" s="22"/>
      <c r="G55" s="22"/>
      <c r="H55" s="22"/>
      <c r="I55" s="22"/>
      <c r="J55" s="16" t="str">
        <f t="shared" si="2"/>
        <v/>
      </c>
      <c r="K55" s="22"/>
      <c r="L55" s="16" t="str">
        <f t="shared" si="3"/>
        <v/>
      </c>
      <c r="M55" s="21"/>
      <c r="N55" s="21"/>
      <c r="O55" s="8" t="str">
        <f>IF(B55="","",IF(INDEX(Orcamento!$T$7:$T$106,MATCH(A55,Orcamento!$A$7:$A$106,0))&lt;&gt;"OK","Rever orçamento de origem",IF(OR(COUNT(F55:I55,K55)&lt;&gt;5,M55="",N55=""),"Falta concluir análise do artigo",IF(OR(MIN(F55:I55,K55)&lt;0,F55&gt;INDEX(Orcamento!$J$7:$J$106,MATCH(A55,Orcamento!$A$7:$A$106,0)),J55&lt;0,K55&gt;J55),"Rever exclusões ou coberturas",IF(AND(OR(INDEX(Orcamento!$D$7:$D$106,MATCH(A55,Orcamento!$A$7:$A$106,0))="Pessoal próprio",INDEX(Orcamento!$D$7:$D$106,MATCH(A55,Orcamento!$A$7:$A$106,0))="Maquinaria própria"),J55&lt;&gt;0),"Rever exclusão de recursos próprios","OK")))))</f>
        <v/>
      </c>
    </row>
    <row r="56" spans="1:15" ht="34.950000000000003" customHeight="1">
      <c r="A56" s="8" t="s">
        <v>236</v>
      </c>
      <c r="B56" s="8" t="str">
        <f>IF(INDEX(Orcamento!$B$7:$B$106,MATCH(A56,Orcamento!$A$7:$A$106,0))="","",INDEX(Orcamento!$B$7:$B$106,MATCH(A56,Orcamento!$A$7:$A$106,0)))</f>
        <v/>
      </c>
      <c r="C56" s="8" t="str">
        <f>IF(INDEX(Orcamento!$B$7:$B$106,MATCH(A56,Orcamento!$A$7:$A$106,0))="","",INDEX(Orcamento!$C$7:$C$106,MATCH(A56,Orcamento!$A$7:$A$106,0)))</f>
        <v/>
      </c>
      <c r="D56" s="16" t="str">
        <f>IF(INDEX(Orcamento!$B$7:$B$106,MATCH(A56,Orcamento!$A$7:$A$106,0))="","",INDEX(Orcamento!$K$7:$K$106,MATCH(A56,Orcamento!$A$7:$A$106,0)))</f>
        <v/>
      </c>
      <c r="E56" s="16" t="str">
        <f>IF(INDEX(Orcamento!$B$7:$B$106,MATCH(A56,Orcamento!$A$7:$A$106,0))="","",INDEX(Orcamento!$S$7:$S$106,MATCH(A56,Orcamento!$A$7:$A$106,0)))</f>
        <v/>
      </c>
      <c r="F56" s="22"/>
      <c r="G56" s="22"/>
      <c r="H56" s="22"/>
      <c r="I56" s="22"/>
      <c r="J56" s="16" t="str">
        <f t="shared" si="2"/>
        <v/>
      </c>
      <c r="K56" s="22"/>
      <c r="L56" s="16" t="str">
        <f t="shared" si="3"/>
        <v/>
      </c>
      <c r="M56" s="21"/>
      <c r="N56" s="21"/>
      <c r="O56" s="8" t="str">
        <f>IF(B56="","",IF(INDEX(Orcamento!$T$7:$T$106,MATCH(A56,Orcamento!$A$7:$A$106,0))&lt;&gt;"OK","Rever orçamento de origem",IF(OR(COUNT(F56:I56,K56)&lt;&gt;5,M56="",N56=""),"Falta concluir análise do artigo",IF(OR(MIN(F56:I56,K56)&lt;0,F56&gt;INDEX(Orcamento!$J$7:$J$106,MATCH(A56,Orcamento!$A$7:$A$106,0)),J56&lt;0,K56&gt;J56),"Rever exclusões ou coberturas",IF(AND(OR(INDEX(Orcamento!$D$7:$D$106,MATCH(A56,Orcamento!$A$7:$A$106,0))="Pessoal próprio",INDEX(Orcamento!$D$7:$D$106,MATCH(A56,Orcamento!$A$7:$A$106,0))="Maquinaria própria"),J56&lt;&gt;0),"Rever exclusão de recursos próprios","OK")))))</f>
        <v/>
      </c>
    </row>
    <row r="57" spans="1:15" ht="34.950000000000003" customHeight="1">
      <c r="A57" s="8" t="s">
        <v>237</v>
      </c>
      <c r="B57" s="8" t="str">
        <f>IF(INDEX(Orcamento!$B$7:$B$106,MATCH(A57,Orcamento!$A$7:$A$106,0))="","",INDEX(Orcamento!$B$7:$B$106,MATCH(A57,Orcamento!$A$7:$A$106,0)))</f>
        <v/>
      </c>
      <c r="C57" s="8" t="str">
        <f>IF(INDEX(Orcamento!$B$7:$B$106,MATCH(A57,Orcamento!$A$7:$A$106,0))="","",INDEX(Orcamento!$C$7:$C$106,MATCH(A57,Orcamento!$A$7:$A$106,0)))</f>
        <v/>
      </c>
      <c r="D57" s="16" t="str">
        <f>IF(INDEX(Orcamento!$B$7:$B$106,MATCH(A57,Orcamento!$A$7:$A$106,0))="","",INDEX(Orcamento!$K$7:$K$106,MATCH(A57,Orcamento!$A$7:$A$106,0)))</f>
        <v/>
      </c>
      <c r="E57" s="16" t="str">
        <f>IF(INDEX(Orcamento!$B$7:$B$106,MATCH(A57,Orcamento!$A$7:$A$106,0))="","",INDEX(Orcamento!$S$7:$S$106,MATCH(A57,Orcamento!$A$7:$A$106,0)))</f>
        <v/>
      </c>
      <c r="F57" s="22"/>
      <c r="G57" s="22"/>
      <c r="H57" s="22"/>
      <c r="I57" s="22"/>
      <c r="J57" s="16" t="str">
        <f t="shared" si="2"/>
        <v/>
      </c>
      <c r="K57" s="22"/>
      <c r="L57" s="16" t="str">
        <f t="shared" si="3"/>
        <v/>
      </c>
      <c r="M57" s="21"/>
      <c r="N57" s="21"/>
      <c r="O57" s="8" t="str">
        <f>IF(B57="","",IF(INDEX(Orcamento!$T$7:$T$106,MATCH(A57,Orcamento!$A$7:$A$106,0))&lt;&gt;"OK","Rever orçamento de origem",IF(OR(COUNT(F57:I57,K57)&lt;&gt;5,M57="",N57=""),"Falta concluir análise do artigo",IF(OR(MIN(F57:I57,K57)&lt;0,F57&gt;INDEX(Orcamento!$J$7:$J$106,MATCH(A57,Orcamento!$A$7:$A$106,0)),J57&lt;0,K57&gt;J57),"Rever exclusões ou coberturas",IF(AND(OR(INDEX(Orcamento!$D$7:$D$106,MATCH(A57,Orcamento!$A$7:$A$106,0))="Pessoal próprio",INDEX(Orcamento!$D$7:$D$106,MATCH(A57,Orcamento!$A$7:$A$106,0))="Maquinaria própria"),J57&lt;&gt;0),"Rever exclusão de recursos próprios","OK")))))</f>
        <v/>
      </c>
    </row>
    <row r="58" spans="1:15" ht="34.950000000000003" customHeight="1">
      <c r="A58" s="8" t="s">
        <v>238</v>
      </c>
      <c r="B58" s="8" t="str">
        <f>IF(INDEX(Orcamento!$B$7:$B$106,MATCH(A58,Orcamento!$A$7:$A$106,0))="","",INDEX(Orcamento!$B$7:$B$106,MATCH(A58,Orcamento!$A$7:$A$106,0)))</f>
        <v/>
      </c>
      <c r="C58" s="8" t="str">
        <f>IF(INDEX(Orcamento!$B$7:$B$106,MATCH(A58,Orcamento!$A$7:$A$106,0))="","",INDEX(Orcamento!$C$7:$C$106,MATCH(A58,Orcamento!$A$7:$A$106,0)))</f>
        <v/>
      </c>
      <c r="D58" s="16" t="str">
        <f>IF(INDEX(Orcamento!$B$7:$B$106,MATCH(A58,Orcamento!$A$7:$A$106,0))="","",INDEX(Orcamento!$K$7:$K$106,MATCH(A58,Orcamento!$A$7:$A$106,0)))</f>
        <v/>
      </c>
      <c r="E58" s="16" t="str">
        <f>IF(INDEX(Orcamento!$B$7:$B$106,MATCH(A58,Orcamento!$A$7:$A$106,0))="","",INDEX(Orcamento!$S$7:$S$106,MATCH(A58,Orcamento!$A$7:$A$106,0)))</f>
        <v/>
      </c>
      <c r="F58" s="22"/>
      <c r="G58" s="22"/>
      <c r="H58" s="22"/>
      <c r="I58" s="22"/>
      <c r="J58" s="16" t="str">
        <f t="shared" si="2"/>
        <v/>
      </c>
      <c r="K58" s="22"/>
      <c r="L58" s="16" t="str">
        <f t="shared" si="3"/>
        <v/>
      </c>
      <c r="M58" s="21"/>
      <c r="N58" s="21"/>
      <c r="O58" s="8" t="str">
        <f>IF(B58="","",IF(INDEX(Orcamento!$T$7:$T$106,MATCH(A58,Orcamento!$A$7:$A$106,0))&lt;&gt;"OK","Rever orçamento de origem",IF(OR(COUNT(F58:I58,K58)&lt;&gt;5,M58="",N58=""),"Falta concluir análise do artigo",IF(OR(MIN(F58:I58,K58)&lt;0,F58&gt;INDEX(Orcamento!$J$7:$J$106,MATCH(A58,Orcamento!$A$7:$A$106,0)),J58&lt;0,K58&gt;J58),"Rever exclusões ou coberturas",IF(AND(OR(INDEX(Orcamento!$D$7:$D$106,MATCH(A58,Orcamento!$A$7:$A$106,0))="Pessoal próprio",INDEX(Orcamento!$D$7:$D$106,MATCH(A58,Orcamento!$A$7:$A$106,0))="Maquinaria própria"),J58&lt;&gt;0),"Rever exclusão de recursos próprios","OK")))))</f>
        <v/>
      </c>
    </row>
    <row r="59" spans="1:15" ht="34.950000000000003" customHeight="1">
      <c r="A59" s="8" t="s">
        <v>239</v>
      </c>
      <c r="B59" s="8" t="str">
        <f>IF(INDEX(Orcamento!$B$7:$B$106,MATCH(A59,Orcamento!$A$7:$A$106,0))="","",INDEX(Orcamento!$B$7:$B$106,MATCH(A59,Orcamento!$A$7:$A$106,0)))</f>
        <v/>
      </c>
      <c r="C59" s="8" t="str">
        <f>IF(INDEX(Orcamento!$B$7:$B$106,MATCH(A59,Orcamento!$A$7:$A$106,0))="","",INDEX(Orcamento!$C$7:$C$106,MATCH(A59,Orcamento!$A$7:$A$106,0)))</f>
        <v/>
      </c>
      <c r="D59" s="16" t="str">
        <f>IF(INDEX(Orcamento!$B$7:$B$106,MATCH(A59,Orcamento!$A$7:$A$106,0))="","",INDEX(Orcamento!$K$7:$K$106,MATCH(A59,Orcamento!$A$7:$A$106,0)))</f>
        <v/>
      </c>
      <c r="E59" s="16" t="str">
        <f>IF(INDEX(Orcamento!$B$7:$B$106,MATCH(A59,Orcamento!$A$7:$A$106,0))="","",INDEX(Orcamento!$S$7:$S$106,MATCH(A59,Orcamento!$A$7:$A$106,0)))</f>
        <v/>
      </c>
      <c r="F59" s="22"/>
      <c r="G59" s="22"/>
      <c r="H59" s="22"/>
      <c r="I59" s="22"/>
      <c r="J59" s="16" t="str">
        <f t="shared" si="2"/>
        <v/>
      </c>
      <c r="K59" s="22"/>
      <c r="L59" s="16" t="str">
        <f t="shared" si="3"/>
        <v/>
      </c>
      <c r="M59" s="21"/>
      <c r="N59" s="21"/>
      <c r="O59" s="8" t="str">
        <f>IF(B59="","",IF(INDEX(Orcamento!$T$7:$T$106,MATCH(A59,Orcamento!$A$7:$A$106,0))&lt;&gt;"OK","Rever orçamento de origem",IF(OR(COUNT(F59:I59,K59)&lt;&gt;5,M59="",N59=""),"Falta concluir análise do artigo",IF(OR(MIN(F59:I59,K59)&lt;0,F59&gt;INDEX(Orcamento!$J$7:$J$106,MATCH(A59,Orcamento!$A$7:$A$106,0)),J59&lt;0,K59&gt;J59),"Rever exclusões ou coberturas",IF(AND(OR(INDEX(Orcamento!$D$7:$D$106,MATCH(A59,Orcamento!$A$7:$A$106,0))="Pessoal próprio",INDEX(Orcamento!$D$7:$D$106,MATCH(A59,Orcamento!$A$7:$A$106,0))="Maquinaria própria"),J59&lt;&gt;0),"Rever exclusão de recursos próprios","OK")))))</f>
        <v/>
      </c>
    </row>
    <row r="60" spans="1:15" ht="34.950000000000003" customHeight="1">
      <c r="A60" s="8" t="s">
        <v>240</v>
      </c>
      <c r="B60" s="8" t="str">
        <f>IF(INDEX(Orcamento!$B$7:$B$106,MATCH(A60,Orcamento!$A$7:$A$106,0))="","",INDEX(Orcamento!$B$7:$B$106,MATCH(A60,Orcamento!$A$7:$A$106,0)))</f>
        <v/>
      </c>
      <c r="C60" s="8" t="str">
        <f>IF(INDEX(Orcamento!$B$7:$B$106,MATCH(A60,Orcamento!$A$7:$A$106,0))="","",INDEX(Orcamento!$C$7:$C$106,MATCH(A60,Orcamento!$A$7:$A$106,0)))</f>
        <v/>
      </c>
      <c r="D60" s="16" t="str">
        <f>IF(INDEX(Orcamento!$B$7:$B$106,MATCH(A60,Orcamento!$A$7:$A$106,0))="","",INDEX(Orcamento!$K$7:$K$106,MATCH(A60,Orcamento!$A$7:$A$106,0)))</f>
        <v/>
      </c>
      <c r="E60" s="16" t="str">
        <f>IF(INDEX(Orcamento!$B$7:$B$106,MATCH(A60,Orcamento!$A$7:$A$106,0))="","",INDEX(Orcamento!$S$7:$S$106,MATCH(A60,Orcamento!$A$7:$A$106,0)))</f>
        <v/>
      </c>
      <c r="F60" s="22"/>
      <c r="G60" s="22"/>
      <c r="H60" s="22"/>
      <c r="I60" s="22"/>
      <c r="J60" s="16" t="str">
        <f t="shared" si="2"/>
        <v/>
      </c>
      <c r="K60" s="22"/>
      <c r="L60" s="16" t="str">
        <f t="shared" si="3"/>
        <v/>
      </c>
      <c r="M60" s="21"/>
      <c r="N60" s="21"/>
      <c r="O60" s="8" t="str">
        <f>IF(B60="","",IF(INDEX(Orcamento!$T$7:$T$106,MATCH(A60,Orcamento!$A$7:$A$106,0))&lt;&gt;"OK","Rever orçamento de origem",IF(OR(COUNT(F60:I60,K60)&lt;&gt;5,M60="",N60=""),"Falta concluir análise do artigo",IF(OR(MIN(F60:I60,K60)&lt;0,F60&gt;INDEX(Orcamento!$J$7:$J$106,MATCH(A60,Orcamento!$A$7:$A$106,0)),J60&lt;0,K60&gt;J60),"Rever exclusões ou coberturas",IF(AND(OR(INDEX(Orcamento!$D$7:$D$106,MATCH(A60,Orcamento!$A$7:$A$106,0))="Pessoal próprio",INDEX(Orcamento!$D$7:$D$106,MATCH(A60,Orcamento!$A$7:$A$106,0))="Maquinaria própria"),J60&lt;&gt;0),"Rever exclusão de recursos próprios","OK")))))</f>
        <v/>
      </c>
    </row>
    <row r="61" spans="1:15" ht="34.950000000000003" customHeight="1">
      <c r="A61" s="8" t="s">
        <v>241</v>
      </c>
      <c r="B61" s="8" t="str">
        <f>IF(INDEX(Orcamento!$B$7:$B$106,MATCH(A61,Orcamento!$A$7:$A$106,0))="","",INDEX(Orcamento!$B$7:$B$106,MATCH(A61,Orcamento!$A$7:$A$106,0)))</f>
        <v/>
      </c>
      <c r="C61" s="8" t="str">
        <f>IF(INDEX(Orcamento!$B$7:$B$106,MATCH(A61,Orcamento!$A$7:$A$106,0))="","",INDEX(Orcamento!$C$7:$C$106,MATCH(A61,Orcamento!$A$7:$A$106,0)))</f>
        <v/>
      </c>
      <c r="D61" s="16" t="str">
        <f>IF(INDEX(Orcamento!$B$7:$B$106,MATCH(A61,Orcamento!$A$7:$A$106,0))="","",INDEX(Orcamento!$K$7:$K$106,MATCH(A61,Orcamento!$A$7:$A$106,0)))</f>
        <v/>
      </c>
      <c r="E61" s="16" t="str">
        <f>IF(INDEX(Orcamento!$B$7:$B$106,MATCH(A61,Orcamento!$A$7:$A$106,0))="","",INDEX(Orcamento!$S$7:$S$106,MATCH(A61,Orcamento!$A$7:$A$106,0)))</f>
        <v/>
      </c>
      <c r="F61" s="22"/>
      <c r="G61" s="22"/>
      <c r="H61" s="22"/>
      <c r="I61" s="22"/>
      <c r="J61" s="16" t="str">
        <f t="shared" si="2"/>
        <v/>
      </c>
      <c r="K61" s="22"/>
      <c r="L61" s="16" t="str">
        <f t="shared" si="3"/>
        <v/>
      </c>
      <c r="M61" s="21"/>
      <c r="N61" s="21"/>
      <c r="O61" s="8" t="str">
        <f>IF(B61="","",IF(INDEX(Orcamento!$T$7:$T$106,MATCH(A61,Orcamento!$A$7:$A$106,0))&lt;&gt;"OK","Rever orçamento de origem",IF(OR(COUNT(F61:I61,K61)&lt;&gt;5,M61="",N61=""),"Falta concluir análise do artigo",IF(OR(MIN(F61:I61,K61)&lt;0,F61&gt;INDEX(Orcamento!$J$7:$J$106,MATCH(A61,Orcamento!$A$7:$A$106,0)),J61&lt;0,K61&gt;J61),"Rever exclusões ou coberturas",IF(AND(OR(INDEX(Orcamento!$D$7:$D$106,MATCH(A61,Orcamento!$A$7:$A$106,0))="Pessoal próprio",INDEX(Orcamento!$D$7:$D$106,MATCH(A61,Orcamento!$A$7:$A$106,0))="Maquinaria própria"),J61&lt;&gt;0),"Rever exclusão de recursos próprios","OK")))))</f>
        <v/>
      </c>
    </row>
    <row r="62" spans="1:15" ht="34.950000000000003" customHeight="1">
      <c r="A62" s="8" t="s">
        <v>242</v>
      </c>
      <c r="B62" s="8" t="str">
        <f>IF(INDEX(Orcamento!$B$7:$B$106,MATCH(A62,Orcamento!$A$7:$A$106,0))="","",INDEX(Orcamento!$B$7:$B$106,MATCH(A62,Orcamento!$A$7:$A$106,0)))</f>
        <v/>
      </c>
      <c r="C62" s="8" t="str">
        <f>IF(INDEX(Orcamento!$B$7:$B$106,MATCH(A62,Orcamento!$A$7:$A$106,0))="","",INDEX(Orcamento!$C$7:$C$106,MATCH(A62,Orcamento!$A$7:$A$106,0)))</f>
        <v/>
      </c>
      <c r="D62" s="16" t="str">
        <f>IF(INDEX(Orcamento!$B$7:$B$106,MATCH(A62,Orcamento!$A$7:$A$106,0))="","",INDEX(Orcamento!$K$7:$K$106,MATCH(A62,Orcamento!$A$7:$A$106,0)))</f>
        <v/>
      </c>
      <c r="E62" s="16" t="str">
        <f>IF(INDEX(Orcamento!$B$7:$B$106,MATCH(A62,Orcamento!$A$7:$A$106,0))="","",INDEX(Orcamento!$S$7:$S$106,MATCH(A62,Orcamento!$A$7:$A$106,0)))</f>
        <v/>
      </c>
      <c r="F62" s="22"/>
      <c r="G62" s="22"/>
      <c r="H62" s="22"/>
      <c r="I62" s="22"/>
      <c r="J62" s="16" t="str">
        <f t="shared" si="2"/>
        <v/>
      </c>
      <c r="K62" s="22"/>
      <c r="L62" s="16" t="str">
        <f t="shared" si="3"/>
        <v/>
      </c>
      <c r="M62" s="21"/>
      <c r="N62" s="21"/>
      <c r="O62" s="8" t="str">
        <f>IF(B62="","",IF(INDEX(Orcamento!$T$7:$T$106,MATCH(A62,Orcamento!$A$7:$A$106,0))&lt;&gt;"OK","Rever orçamento de origem",IF(OR(COUNT(F62:I62,K62)&lt;&gt;5,M62="",N62=""),"Falta concluir análise do artigo",IF(OR(MIN(F62:I62,K62)&lt;0,F62&gt;INDEX(Orcamento!$J$7:$J$106,MATCH(A62,Orcamento!$A$7:$A$106,0)),J62&lt;0,K62&gt;J62),"Rever exclusões ou coberturas",IF(AND(OR(INDEX(Orcamento!$D$7:$D$106,MATCH(A62,Orcamento!$A$7:$A$106,0))="Pessoal próprio",INDEX(Orcamento!$D$7:$D$106,MATCH(A62,Orcamento!$A$7:$A$106,0))="Maquinaria própria"),J62&lt;&gt;0),"Rever exclusão de recursos próprios","OK")))))</f>
        <v/>
      </c>
    </row>
    <row r="63" spans="1:15" ht="34.950000000000003" customHeight="1">
      <c r="A63" s="8" t="s">
        <v>243</v>
      </c>
      <c r="B63" s="8" t="str">
        <f>IF(INDEX(Orcamento!$B$7:$B$106,MATCH(A63,Orcamento!$A$7:$A$106,0))="","",INDEX(Orcamento!$B$7:$B$106,MATCH(A63,Orcamento!$A$7:$A$106,0)))</f>
        <v/>
      </c>
      <c r="C63" s="8" t="str">
        <f>IF(INDEX(Orcamento!$B$7:$B$106,MATCH(A63,Orcamento!$A$7:$A$106,0))="","",INDEX(Orcamento!$C$7:$C$106,MATCH(A63,Orcamento!$A$7:$A$106,0)))</f>
        <v/>
      </c>
      <c r="D63" s="16" t="str">
        <f>IF(INDEX(Orcamento!$B$7:$B$106,MATCH(A63,Orcamento!$A$7:$A$106,0))="","",INDEX(Orcamento!$K$7:$K$106,MATCH(A63,Orcamento!$A$7:$A$106,0)))</f>
        <v/>
      </c>
      <c r="E63" s="16" t="str">
        <f>IF(INDEX(Orcamento!$B$7:$B$106,MATCH(A63,Orcamento!$A$7:$A$106,0))="","",INDEX(Orcamento!$S$7:$S$106,MATCH(A63,Orcamento!$A$7:$A$106,0)))</f>
        <v/>
      </c>
      <c r="F63" s="22"/>
      <c r="G63" s="22"/>
      <c r="H63" s="22"/>
      <c r="I63" s="22"/>
      <c r="J63" s="16" t="str">
        <f t="shared" si="2"/>
        <v/>
      </c>
      <c r="K63" s="22"/>
      <c r="L63" s="16" t="str">
        <f t="shared" si="3"/>
        <v/>
      </c>
      <c r="M63" s="21"/>
      <c r="N63" s="21"/>
      <c r="O63" s="8" t="str">
        <f>IF(B63="","",IF(INDEX(Orcamento!$T$7:$T$106,MATCH(A63,Orcamento!$A$7:$A$106,0))&lt;&gt;"OK","Rever orçamento de origem",IF(OR(COUNT(F63:I63,K63)&lt;&gt;5,M63="",N63=""),"Falta concluir análise do artigo",IF(OR(MIN(F63:I63,K63)&lt;0,F63&gt;INDEX(Orcamento!$J$7:$J$106,MATCH(A63,Orcamento!$A$7:$A$106,0)),J63&lt;0,K63&gt;J63),"Rever exclusões ou coberturas",IF(AND(OR(INDEX(Orcamento!$D$7:$D$106,MATCH(A63,Orcamento!$A$7:$A$106,0))="Pessoal próprio",INDEX(Orcamento!$D$7:$D$106,MATCH(A63,Orcamento!$A$7:$A$106,0))="Maquinaria própria"),J63&lt;&gt;0),"Rever exclusão de recursos próprios","OK")))))</f>
        <v/>
      </c>
    </row>
    <row r="64" spans="1:15" ht="34.950000000000003" customHeight="1">
      <c r="A64" s="8" t="s">
        <v>244</v>
      </c>
      <c r="B64" s="8" t="str">
        <f>IF(INDEX(Orcamento!$B$7:$B$106,MATCH(A64,Orcamento!$A$7:$A$106,0))="","",INDEX(Orcamento!$B$7:$B$106,MATCH(A64,Orcamento!$A$7:$A$106,0)))</f>
        <v/>
      </c>
      <c r="C64" s="8" t="str">
        <f>IF(INDEX(Orcamento!$B$7:$B$106,MATCH(A64,Orcamento!$A$7:$A$106,0))="","",INDEX(Orcamento!$C$7:$C$106,MATCH(A64,Orcamento!$A$7:$A$106,0)))</f>
        <v/>
      </c>
      <c r="D64" s="16" t="str">
        <f>IF(INDEX(Orcamento!$B$7:$B$106,MATCH(A64,Orcamento!$A$7:$A$106,0))="","",INDEX(Orcamento!$K$7:$K$106,MATCH(A64,Orcamento!$A$7:$A$106,0)))</f>
        <v/>
      </c>
      <c r="E64" s="16" t="str">
        <f>IF(INDEX(Orcamento!$B$7:$B$106,MATCH(A64,Orcamento!$A$7:$A$106,0))="","",INDEX(Orcamento!$S$7:$S$106,MATCH(A64,Orcamento!$A$7:$A$106,0)))</f>
        <v/>
      </c>
      <c r="F64" s="22"/>
      <c r="G64" s="22"/>
      <c r="H64" s="22"/>
      <c r="I64" s="22"/>
      <c r="J64" s="16" t="str">
        <f t="shared" si="2"/>
        <v/>
      </c>
      <c r="K64" s="22"/>
      <c r="L64" s="16" t="str">
        <f t="shared" si="3"/>
        <v/>
      </c>
      <c r="M64" s="21"/>
      <c r="N64" s="21"/>
      <c r="O64" s="8" t="str">
        <f>IF(B64="","",IF(INDEX(Orcamento!$T$7:$T$106,MATCH(A64,Orcamento!$A$7:$A$106,0))&lt;&gt;"OK","Rever orçamento de origem",IF(OR(COUNT(F64:I64,K64)&lt;&gt;5,M64="",N64=""),"Falta concluir análise do artigo",IF(OR(MIN(F64:I64,K64)&lt;0,F64&gt;INDEX(Orcamento!$J$7:$J$106,MATCH(A64,Orcamento!$A$7:$A$106,0)),J64&lt;0,K64&gt;J64),"Rever exclusões ou coberturas",IF(AND(OR(INDEX(Orcamento!$D$7:$D$106,MATCH(A64,Orcamento!$A$7:$A$106,0))="Pessoal próprio",INDEX(Orcamento!$D$7:$D$106,MATCH(A64,Orcamento!$A$7:$A$106,0))="Maquinaria própria"),J64&lt;&gt;0),"Rever exclusão de recursos próprios","OK")))))</f>
        <v/>
      </c>
    </row>
    <row r="65" spans="1:15" ht="34.950000000000003" customHeight="1">
      <c r="A65" s="8" t="s">
        <v>245</v>
      </c>
      <c r="B65" s="8" t="str">
        <f>IF(INDEX(Orcamento!$B$7:$B$106,MATCH(A65,Orcamento!$A$7:$A$106,0))="","",INDEX(Orcamento!$B$7:$B$106,MATCH(A65,Orcamento!$A$7:$A$106,0)))</f>
        <v/>
      </c>
      <c r="C65" s="8" t="str">
        <f>IF(INDEX(Orcamento!$B$7:$B$106,MATCH(A65,Orcamento!$A$7:$A$106,0))="","",INDEX(Orcamento!$C$7:$C$106,MATCH(A65,Orcamento!$A$7:$A$106,0)))</f>
        <v/>
      </c>
      <c r="D65" s="16" t="str">
        <f>IF(INDEX(Orcamento!$B$7:$B$106,MATCH(A65,Orcamento!$A$7:$A$106,0))="","",INDEX(Orcamento!$K$7:$K$106,MATCH(A65,Orcamento!$A$7:$A$106,0)))</f>
        <v/>
      </c>
      <c r="E65" s="16" t="str">
        <f>IF(INDEX(Orcamento!$B$7:$B$106,MATCH(A65,Orcamento!$A$7:$A$106,0))="","",INDEX(Orcamento!$S$7:$S$106,MATCH(A65,Orcamento!$A$7:$A$106,0)))</f>
        <v/>
      </c>
      <c r="F65" s="22"/>
      <c r="G65" s="22"/>
      <c r="H65" s="22"/>
      <c r="I65" s="22"/>
      <c r="J65" s="16" t="str">
        <f t="shared" si="2"/>
        <v/>
      </c>
      <c r="K65" s="22"/>
      <c r="L65" s="16" t="str">
        <f t="shared" si="3"/>
        <v/>
      </c>
      <c r="M65" s="21"/>
      <c r="N65" s="21"/>
      <c r="O65" s="8" t="str">
        <f>IF(B65="","",IF(INDEX(Orcamento!$T$7:$T$106,MATCH(A65,Orcamento!$A$7:$A$106,0))&lt;&gt;"OK","Rever orçamento de origem",IF(OR(COUNT(F65:I65,K65)&lt;&gt;5,M65="",N65=""),"Falta concluir análise do artigo",IF(OR(MIN(F65:I65,K65)&lt;0,F65&gt;INDEX(Orcamento!$J$7:$J$106,MATCH(A65,Orcamento!$A$7:$A$106,0)),J65&lt;0,K65&gt;J65),"Rever exclusões ou coberturas",IF(AND(OR(INDEX(Orcamento!$D$7:$D$106,MATCH(A65,Orcamento!$A$7:$A$106,0))="Pessoal próprio",INDEX(Orcamento!$D$7:$D$106,MATCH(A65,Orcamento!$A$7:$A$106,0))="Maquinaria própria"),J65&lt;&gt;0),"Rever exclusão de recursos próprios","OK")))))</f>
        <v/>
      </c>
    </row>
    <row r="66" spans="1:15" ht="34.950000000000003" customHeight="1">
      <c r="A66" s="8" t="s">
        <v>246</v>
      </c>
      <c r="B66" s="8" t="str">
        <f>IF(INDEX(Orcamento!$B$7:$B$106,MATCH(A66,Orcamento!$A$7:$A$106,0))="","",INDEX(Orcamento!$B$7:$B$106,MATCH(A66,Orcamento!$A$7:$A$106,0)))</f>
        <v/>
      </c>
      <c r="C66" s="8" t="str">
        <f>IF(INDEX(Orcamento!$B$7:$B$106,MATCH(A66,Orcamento!$A$7:$A$106,0))="","",INDEX(Orcamento!$C$7:$C$106,MATCH(A66,Orcamento!$A$7:$A$106,0)))</f>
        <v/>
      </c>
      <c r="D66" s="16" t="str">
        <f>IF(INDEX(Orcamento!$B$7:$B$106,MATCH(A66,Orcamento!$A$7:$A$106,0))="","",INDEX(Orcamento!$K$7:$K$106,MATCH(A66,Orcamento!$A$7:$A$106,0)))</f>
        <v/>
      </c>
      <c r="E66" s="16" t="str">
        <f>IF(INDEX(Orcamento!$B$7:$B$106,MATCH(A66,Orcamento!$A$7:$A$106,0))="","",INDEX(Orcamento!$S$7:$S$106,MATCH(A66,Orcamento!$A$7:$A$106,0)))</f>
        <v/>
      </c>
      <c r="F66" s="22"/>
      <c r="G66" s="22"/>
      <c r="H66" s="22"/>
      <c r="I66" s="22"/>
      <c r="J66" s="16" t="str">
        <f t="shared" si="2"/>
        <v/>
      </c>
      <c r="K66" s="22"/>
      <c r="L66" s="16" t="str">
        <f t="shared" si="3"/>
        <v/>
      </c>
      <c r="M66" s="21"/>
      <c r="N66" s="21"/>
      <c r="O66" s="8" t="str">
        <f>IF(B66="","",IF(INDEX(Orcamento!$T$7:$T$106,MATCH(A66,Orcamento!$A$7:$A$106,0))&lt;&gt;"OK","Rever orçamento de origem",IF(OR(COUNT(F66:I66,K66)&lt;&gt;5,M66="",N66=""),"Falta concluir análise do artigo",IF(OR(MIN(F66:I66,K66)&lt;0,F66&gt;INDEX(Orcamento!$J$7:$J$106,MATCH(A66,Orcamento!$A$7:$A$106,0)),J66&lt;0,K66&gt;J66),"Rever exclusões ou coberturas",IF(AND(OR(INDEX(Orcamento!$D$7:$D$106,MATCH(A66,Orcamento!$A$7:$A$106,0))="Pessoal próprio",INDEX(Orcamento!$D$7:$D$106,MATCH(A66,Orcamento!$A$7:$A$106,0))="Maquinaria própria"),J66&lt;&gt;0),"Rever exclusão de recursos próprios","OK")))))</f>
        <v/>
      </c>
    </row>
    <row r="67" spans="1:15" ht="34.950000000000003" customHeight="1">
      <c r="A67" s="8" t="s">
        <v>247</v>
      </c>
      <c r="B67" s="8" t="str">
        <f>IF(INDEX(Orcamento!$B$7:$B$106,MATCH(A67,Orcamento!$A$7:$A$106,0))="","",INDEX(Orcamento!$B$7:$B$106,MATCH(A67,Orcamento!$A$7:$A$106,0)))</f>
        <v/>
      </c>
      <c r="C67" s="8" t="str">
        <f>IF(INDEX(Orcamento!$B$7:$B$106,MATCH(A67,Orcamento!$A$7:$A$106,0))="","",INDEX(Orcamento!$C$7:$C$106,MATCH(A67,Orcamento!$A$7:$A$106,0)))</f>
        <v/>
      </c>
      <c r="D67" s="16" t="str">
        <f>IF(INDEX(Orcamento!$B$7:$B$106,MATCH(A67,Orcamento!$A$7:$A$106,0))="","",INDEX(Orcamento!$K$7:$K$106,MATCH(A67,Orcamento!$A$7:$A$106,0)))</f>
        <v/>
      </c>
      <c r="E67" s="16" t="str">
        <f>IF(INDEX(Orcamento!$B$7:$B$106,MATCH(A67,Orcamento!$A$7:$A$106,0))="","",INDEX(Orcamento!$S$7:$S$106,MATCH(A67,Orcamento!$A$7:$A$106,0)))</f>
        <v/>
      </c>
      <c r="F67" s="22"/>
      <c r="G67" s="22"/>
      <c r="H67" s="22"/>
      <c r="I67" s="22"/>
      <c r="J67" s="16" t="str">
        <f t="shared" si="2"/>
        <v/>
      </c>
      <c r="K67" s="22"/>
      <c r="L67" s="16" t="str">
        <f t="shared" si="3"/>
        <v/>
      </c>
      <c r="M67" s="21"/>
      <c r="N67" s="21"/>
      <c r="O67" s="8" t="str">
        <f>IF(B67="","",IF(INDEX(Orcamento!$T$7:$T$106,MATCH(A67,Orcamento!$A$7:$A$106,0))&lt;&gt;"OK","Rever orçamento de origem",IF(OR(COUNT(F67:I67,K67)&lt;&gt;5,M67="",N67=""),"Falta concluir análise do artigo",IF(OR(MIN(F67:I67,K67)&lt;0,F67&gt;INDEX(Orcamento!$J$7:$J$106,MATCH(A67,Orcamento!$A$7:$A$106,0)),J67&lt;0,K67&gt;J67),"Rever exclusões ou coberturas",IF(AND(OR(INDEX(Orcamento!$D$7:$D$106,MATCH(A67,Orcamento!$A$7:$A$106,0))="Pessoal próprio",INDEX(Orcamento!$D$7:$D$106,MATCH(A67,Orcamento!$A$7:$A$106,0))="Maquinaria própria"),J67&lt;&gt;0),"Rever exclusão de recursos próprios","OK")))))</f>
        <v/>
      </c>
    </row>
    <row r="68" spans="1:15" ht="34.950000000000003" customHeight="1">
      <c r="A68" s="8" t="s">
        <v>248</v>
      </c>
      <c r="B68" s="8" t="str">
        <f>IF(INDEX(Orcamento!$B$7:$B$106,MATCH(A68,Orcamento!$A$7:$A$106,0))="","",INDEX(Orcamento!$B$7:$B$106,MATCH(A68,Orcamento!$A$7:$A$106,0)))</f>
        <v/>
      </c>
      <c r="C68" s="8" t="str">
        <f>IF(INDEX(Orcamento!$B$7:$B$106,MATCH(A68,Orcamento!$A$7:$A$106,0))="","",INDEX(Orcamento!$C$7:$C$106,MATCH(A68,Orcamento!$A$7:$A$106,0)))</f>
        <v/>
      </c>
      <c r="D68" s="16" t="str">
        <f>IF(INDEX(Orcamento!$B$7:$B$106,MATCH(A68,Orcamento!$A$7:$A$106,0))="","",INDEX(Orcamento!$K$7:$K$106,MATCH(A68,Orcamento!$A$7:$A$106,0)))</f>
        <v/>
      </c>
      <c r="E68" s="16" t="str">
        <f>IF(INDEX(Orcamento!$B$7:$B$106,MATCH(A68,Orcamento!$A$7:$A$106,0))="","",INDEX(Orcamento!$S$7:$S$106,MATCH(A68,Orcamento!$A$7:$A$106,0)))</f>
        <v/>
      </c>
      <c r="F68" s="22"/>
      <c r="G68" s="22"/>
      <c r="H68" s="22"/>
      <c r="I68" s="22"/>
      <c r="J68" s="16" t="str">
        <f t="shared" si="2"/>
        <v/>
      </c>
      <c r="K68" s="22"/>
      <c r="L68" s="16" t="str">
        <f t="shared" si="3"/>
        <v/>
      </c>
      <c r="M68" s="21"/>
      <c r="N68" s="21"/>
      <c r="O68" s="8" t="str">
        <f>IF(B68="","",IF(INDEX(Orcamento!$T$7:$T$106,MATCH(A68,Orcamento!$A$7:$A$106,0))&lt;&gt;"OK","Rever orçamento de origem",IF(OR(COUNT(F68:I68,K68)&lt;&gt;5,M68="",N68=""),"Falta concluir análise do artigo",IF(OR(MIN(F68:I68,K68)&lt;0,F68&gt;INDEX(Orcamento!$J$7:$J$106,MATCH(A68,Orcamento!$A$7:$A$106,0)),J68&lt;0,K68&gt;J68),"Rever exclusões ou coberturas",IF(AND(OR(INDEX(Orcamento!$D$7:$D$106,MATCH(A68,Orcamento!$A$7:$A$106,0))="Pessoal próprio",INDEX(Orcamento!$D$7:$D$106,MATCH(A68,Orcamento!$A$7:$A$106,0))="Maquinaria própria"),J68&lt;&gt;0),"Rever exclusão de recursos próprios","OK")))))</f>
        <v/>
      </c>
    </row>
    <row r="69" spans="1:15" ht="34.950000000000003" customHeight="1">
      <c r="A69" s="8" t="s">
        <v>249</v>
      </c>
      <c r="B69" s="8" t="str">
        <f>IF(INDEX(Orcamento!$B$7:$B$106,MATCH(A69,Orcamento!$A$7:$A$106,0))="","",INDEX(Orcamento!$B$7:$B$106,MATCH(A69,Orcamento!$A$7:$A$106,0)))</f>
        <v/>
      </c>
      <c r="C69" s="8" t="str">
        <f>IF(INDEX(Orcamento!$B$7:$B$106,MATCH(A69,Orcamento!$A$7:$A$106,0))="","",INDEX(Orcamento!$C$7:$C$106,MATCH(A69,Orcamento!$A$7:$A$106,0)))</f>
        <v/>
      </c>
      <c r="D69" s="16" t="str">
        <f>IF(INDEX(Orcamento!$B$7:$B$106,MATCH(A69,Orcamento!$A$7:$A$106,0))="","",INDEX(Orcamento!$K$7:$K$106,MATCH(A69,Orcamento!$A$7:$A$106,0)))</f>
        <v/>
      </c>
      <c r="E69" s="16" t="str">
        <f>IF(INDEX(Orcamento!$B$7:$B$106,MATCH(A69,Orcamento!$A$7:$A$106,0))="","",INDEX(Orcamento!$S$7:$S$106,MATCH(A69,Orcamento!$A$7:$A$106,0)))</f>
        <v/>
      </c>
      <c r="F69" s="22"/>
      <c r="G69" s="22"/>
      <c r="H69" s="22"/>
      <c r="I69" s="22"/>
      <c r="J69" s="16" t="str">
        <f t="shared" si="2"/>
        <v/>
      </c>
      <c r="K69" s="22"/>
      <c r="L69" s="16" t="str">
        <f t="shared" si="3"/>
        <v/>
      </c>
      <c r="M69" s="21"/>
      <c r="N69" s="21"/>
      <c r="O69" s="8" t="str">
        <f>IF(B69="","",IF(INDEX(Orcamento!$T$7:$T$106,MATCH(A69,Orcamento!$A$7:$A$106,0))&lt;&gt;"OK","Rever orçamento de origem",IF(OR(COUNT(F69:I69,K69)&lt;&gt;5,M69="",N69=""),"Falta concluir análise do artigo",IF(OR(MIN(F69:I69,K69)&lt;0,F69&gt;INDEX(Orcamento!$J$7:$J$106,MATCH(A69,Orcamento!$A$7:$A$106,0)),J69&lt;0,K69&gt;J69),"Rever exclusões ou coberturas",IF(AND(OR(INDEX(Orcamento!$D$7:$D$106,MATCH(A69,Orcamento!$A$7:$A$106,0))="Pessoal próprio",INDEX(Orcamento!$D$7:$D$106,MATCH(A69,Orcamento!$A$7:$A$106,0))="Maquinaria própria"),J69&lt;&gt;0),"Rever exclusão de recursos próprios","OK")))))</f>
        <v/>
      </c>
    </row>
    <row r="70" spans="1:15" ht="34.950000000000003" customHeight="1">
      <c r="A70" s="8" t="s">
        <v>250</v>
      </c>
      <c r="B70" s="8" t="str">
        <f>IF(INDEX(Orcamento!$B$7:$B$106,MATCH(A70,Orcamento!$A$7:$A$106,0))="","",INDEX(Orcamento!$B$7:$B$106,MATCH(A70,Orcamento!$A$7:$A$106,0)))</f>
        <v/>
      </c>
      <c r="C70" s="8" t="str">
        <f>IF(INDEX(Orcamento!$B$7:$B$106,MATCH(A70,Orcamento!$A$7:$A$106,0))="","",INDEX(Orcamento!$C$7:$C$106,MATCH(A70,Orcamento!$A$7:$A$106,0)))</f>
        <v/>
      </c>
      <c r="D70" s="16" t="str">
        <f>IF(INDEX(Orcamento!$B$7:$B$106,MATCH(A70,Orcamento!$A$7:$A$106,0))="","",INDEX(Orcamento!$K$7:$K$106,MATCH(A70,Orcamento!$A$7:$A$106,0)))</f>
        <v/>
      </c>
      <c r="E70" s="16" t="str">
        <f>IF(INDEX(Orcamento!$B$7:$B$106,MATCH(A70,Orcamento!$A$7:$A$106,0))="","",INDEX(Orcamento!$S$7:$S$106,MATCH(A70,Orcamento!$A$7:$A$106,0)))</f>
        <v/>
      </c>
      <c r="F70" s="22"/>
      <c r="G70" s="22"/>
      <c r="H70" s="22"/>
      <c r="I70" s="22"/>
      <c r="J70" s="16" t="str">
        <f t="shared" si="2"/>
        <v/>
      </c>
      <c r="K70" s="22"/>
      <c r="L70" s="16" t="str">
        <f t="shared" si="3"/>
        <v/>
      </c>
      <c r="M70" s="21"/>
      <c r="N70" s="21"/>
      <c r="O70" s="8" t="str">
        <f>IF(B70="","",IF(INDEX(Orcamento!$T$7:$T$106,MATCH(A70,Orcamento!$A$7:$A$106,0))&lt;&gt;"OK","Rever orçamento de origem",IF(OR(COUNT(F70:I70,K70)&lt;&gt;5,M70="",N70=""),"Falta concluir análise do artigo",IF(OR(MIN(F70:I70,K70)&lt;0,F70&gt;INDEX(Orcamento!$J$7:$J$106,MATCH(A70,Orcamento!$A$7:$A$106,0)),J70&lt;0,K70&gt;J70),"Rever exclusões ou coberturas",IF(AND(OR(INDEX(Orcamento!$D$7:$D$106,MATCH(A70,Orcamento!$A$7:$A$106,0))="Pessoal próprio",INDEX(Orcamento!$D$7:$D$106,MATCH(A70,Orcamento!$A$7:$A$106,0))="Maquinaria própria"),J70&lt;&gt;0),"Rever exclusão de recursos próprios","OK")))))</f>
        <v/>
      </c>
    </row>
    <row r="71" spans="1:15" ht="34.950000000000003" customHeight="1">
      <c r="A71" s="8" t="s">
        <v>251</v>
      </c>
      <c r="B71" s="8" t="str">
        <f>IF(INDEX(Orcamento!$B$7:$B$106,MATCH(A71,Orcamento!$A$7:$A$106,0))="","",INDEX(Orcamento!$B$7:$B$106,MATCH(A71,Orcamento!$A$7:$A$106,0)))</f>
        <v/>
      </c>
      <c r="C71" s="8" t="str">
        <f>IF(INDEX(Orcamento!$B$7:$B$106,MATCH(A71,Orcamento!$A$7:$A$106,0))="","",INDEX(Orcamento!$C$7:$C$106,MATCH(A71,Orcamento!$A$7:$A$106,0)))</f>
        <v/>
      </c>
      <c r="D71" s="16" t="str">
        <f>IF(INDEX(Orcamento!$B$7:$B$106,MATCH(A71,Orcamento!$A$7:$A$106,0))="","",INDEX(Orcamento!$K$7:$K$106,MATCH(A71,Orcamento!$A$7:$A$106,0)))</f>
        <v/>
      </c>
      <c r="E71" s="16" t="str">
        <f>IF(INDEX(Orcamento!$B$7:$B$106,MATCH(A71,Orcamento!$A$7:$A$106,0))="","",INDEX(Orcamento!$S$7:$S$106,MATCH(A71,Orcamento!$A$7:$A$106,0)))</f>
        <v/>
      </c>
      <c r="F71" s="22"/>
      <c r="G71" s="22"/>
      <c r="H71" s="22"/>
      <c r="I71" s="22"/>
      <c r="J71" s="16" t="str">
        <f t="shared" ref="J71:J102" si="4">IF(B71="","",IF(OR(NOT(ISNUMBER(D71)),COUNT(F71:I71)&lt;&gt;4),"Por apurar",D71-SUM(F71:I71)))</f>
        <v/>
      </c>
      <c r="K71" s="22"/>
      <c r="L71" s="16" t="str">
        <f t="shared" ref="L71:L102" si="5">IF(B71="","",IF(O71&lt;&gt;"OK","Por apurar",J71-K71))</f>
        <v/>
      </c>
      <c r="M71" s="21"/>
      <c r="N71" s="21"/>
      <c r="O71" s="8" t="str">
        <f>IF(B71="","",IF(INDEX(Orcamento!$T$7:$T$106,MATCH(A71,Orcamento!$A$7:$A$106,0))&lt;&gt;"OK","Rever orçamento de origem",IF(OR(COUNT(F71:I71,K71)&lt;&gt;5,M71="",N71=""),"Falta concluir análise do artigo",IF(OR(MIN(F71:I71,K71)&lt;0,F71&gt;INDEX(Orcamento!$J$7:$J$106,MATCH(A71,Orcamento!$A$7:$A$106,0)),J71&lt;0,K71&gt;J71),"Rever exclusões ou coberturas",IF(AND(OR(INDEX(Orcamento!$D$7:$D$106,MATCH(A71,Orcamento!$A$7:$A$106,0))="Pessoal próprio",INDEX(Orcamento!$D$7:$D$106,MATCH(A71,Orcamento!$A$7:$A$106,0))="Maquinaria própria"),J71&lt;&gt;0),"Rever exclusão de recursos próprios","OK")))))</f>
        <v/>
      </c>
    </row>
    <row r="72" spans="1:15" ht="34.950000000000003" customHeight="1">
      <c r="A72" s="8" t="s">
        <v>252</v>
      </c>
      <c r="B72" s="8" t="str">
        <f>IF(INDEX(Orcamento!$B$7:$B$106,MATCH(A72,Orcamento!$A$7:$A$106,0))="","",INDEX(Orcamento!$B$7:$B$106,MATCH(A72,Orcamento!$A$7:$A$106,0)))</f>
        <v/>
      </c>
      <c r="C72" s="8" t="str">
        <f>IF(INDEX(Orcamento!$B$7:$B$106,MATCH(A72,Orcamento!$A$7:$A$106,0))="","",INDEX(Orcamento!$C$7:$C$106,MATCH(A72,Orcamento!$A$7:$A$106,0)))</f>
        <v/>
      </c>
      <c r="D72" s="16" t="str">
        <f>IF(INDEX(Orcamento!$B$7:$B$106,MATCH(A72,Orcamento!$A$7:$A$106,0))="","",INDEX(Orcamento!$K$7:$K$106,MATCH(A72,Orcamento!$A$7:$A$106,0)))</f>
        <v/>
      </c>
      <c r="E72" s="16" t="str">
        <f>IF(INDEX(Orcamento!$B$7:$B$106,MATCH(A72,Orcamento!$A$7:$A$106,0))="","",INDEX(Orcamento!$S$7:$S$106,MATCH(A72,Orcamento!$A$7:$A$106,0)))</f>
        <v/>
      </c>
      <c r="F72" s="22"/>
      <c r="G72" s="22"/>
      <c r="H72" s="22"/>
      <c r="I72" s="22"/>
      <c r="J72" s="16" t="str">
        <f t="shared" si="4"/>
        <v/>
      </c>
      <c r="K72" s="22"/>
      <c r="L72" s="16" t="str">
        <f t="shared" si="5"/>
        <v/>
      </c>
      <c r="M72" s="21"/>
      <c r="N72" s="21"/>
      <c r="O72" s="8" t="str">
        <f>IF(B72="","",IF(INDEX(Orcamento!$T$7:$T$106,MATCH(A72,Orcamento!$A$7:$A$106,0))&lt;&gt;"OK","Rever orçamento de origem",IF(OR(COUNT(F72:I72,K72)&lt;&gt;5,M72="",N72=""),"Falta concluir análise do artigo",IF(OR(MIN(F72:I72,K72)&lt;0,F72&gt;INDEX(Orcamento!$J$7:$J$106,MATCH(A72,Orcamento!$A$7:$A$106,0)),J72&lt;0,K72&gt;J72),"Rever exclusões ou coberturas",IF(AND(OR(INDEX(Orcamento!$D$7:$D$106,MATCH(A72,Orcamento!$A$7:$A$106,0))="Pessoal próprio",INDEX(Orcamento!$D$7:$D$106,MATCH(A72,Orcamento!$A$7:$A$106,0))="Maquinaria própria"),J72&lt;&gt;0),"Rever exclusão de recursos próprios","OK")))))</f>
        <v/>
      </c>
    </row>
    <row r="73" spans="1:15" ht="34.950000000000003" customHeight="1">
      <c r="A73" s="8" t="s">
        <v>253</v>
      </c>
      <c r="B73" s="8" t="str">
        <f>IF(INDEX(Orcamento!$B$7:$B$106,MATCH(A73,Orcamento!$A$7:$A$106,0))="","",INDEX(Orcamento!$B$7:$B$106,MATCH(A73,Orcamento!$A$7:$A$106,0)))</f>
        <v/>
      </c>
      <c r="C73" s="8" t="str">
        <f>IF(INDEX(Orcamento!$B$7:$B$106,MATCH(A73,Orcamento!$A$7:$A$106,0))="","",INDEX(Orcamento!$C$7:$C$106,MATCH(A73,Orcamento!$A$7:$A$106,0)))</f>
        <v/>
      </c>
      <c r="D73" s="16" t="str">
        <f>IF(INDEX(Orcamento!$B$7:$B$106,MATCH(A73,Orcamento!$A$7:$A$106,0))="","",INDEX(Orcamento!$K$7:$K$106,MATCH(A73,Orcamento!$A$7:$A$106,0)))</f>
        <v/>
      </c>
      <c r="E73" s="16" t="str">
        <f>IF(INDEX(Orcamento!$B$7:$B$106,MATCH(A73,Orcamento!$A$7:$A$106,0))="","",INDEX(Orcamento!$S$7:$S$106,MATCH(A73,Orcamento!$A$7:$A$106,0)))</f>
        <v/>
      </c>
      <c r="F73" s="22"/>
      <c r="G73" s="22"/>
      <c r="H73" s="22"/>
      <c r="I73" s="22"/>
      <c r="J73" s="16" t="str">
        <f t="shared" si="4"/>
        <v/>
      </c>
      <c r="K73" s="22"/>
      <c r="L73" s="16" t="str">
        <f t="shared" si="5"/>
        <v/>
      </c>
      <c r="M73" s="21"/>
      <c r="N73" s="21"/>
      <c r="O73" s="8" t="str">
        <f>IF(B73="","",IF(INDEX(Orcamento!$T$7:$T$106,MATCH(A73,Orcamento!$A$7:$A$106,0))&lt;&gt;"OK","Rever orçamento de origem",IF(OR(COUNT(F73:I73,K73)&lt;&gt;5,M73="",N73=""),"Falta concluir análise do artigo",IF(OR(MIN(F73:I73,K73)&lt;0,F73&gt;INDEX(Orcamento!$J$7:$J$106,MATCH(A73,Orcamento!$A$7:$A$106,0)),J73&lt;0,K73&gt;J73),"Rever exclusões ou coberturas",IF(AND(OR(INDEX(Orcamento!$D$7:$D$106,MATCH(A73,Orcamento!$A$7:$A$106,0))="Pessoal próprio",INDEX(Orcamento!$D$7:$D$106,MATCH(A73,Orcamento!$A$7:$A$106,0))="Maquinaria própria"),J73&lt;&gt;0),"Rever exclusão de recursos próprios","OK")))))</f>
        <v/>
      </c>
    </row>
    <row r="74" spans="1:15" ht="34.950000000000003" customHeight="1">
      <c r="A74" s="8" t="s">
        <v>254</v>
      </c>
      <c r="B74" s="8" t="str">
        <f>IF(INDEX(Orcamento!$B$7:$B$106,MATCH(A74,Orcamento!$A$7:$A$106,0))="","",INDEX(Orcamento!$B$7:$B$106,MATCH(A74,Orcamento!$A$7:$A$106,0)))</f>
        <v/>
      </c>
      <c r="C74" s="8" t="str">
        <f>IF(INDEX(Orcamento!$B$7:$B$106,MATCH(A74,Orcamento!$A$7:$A$106,0))="","",INDEX(Orcamento!$C$7:$C$106,MATCH(A74,Orcamento!$A$7:$A$106,0)))</f>
        <v/>
      </c>
      <c r="D74" s="16" t="str">
        <f>IF(INDEX(Orcamento!$B$7:$B$106,MATCH(A74,Orcamento!$A$7:$A$106,0))="","",INDEX(Orcamento!$K$7:$K$106,MATCH(A74,Orcamento!$A$7:$A$106,0)))</f>
        <v/>
      </c>
      <c r="E74" s="16" t="str">
        <f>IF(INDEX(Orcamento!$B$7:$B$106,MATCH(A74,Orcamento!$A$7:$A$106,0))="","",INDEX(Orcamento!$S$7:$S$106,MATCH(A74,Orcamento!$A$7:$A$106,0)))</f>
        <v/>
      </c>
      <c r="F74" s="22"/>
      <c r="G74" s="22"/>
      <c r="H74" s="22"/>
      <c r="I74" s="22"/>
      <c r="J74" s="16" t="str">
        <f t="shared" si="4"/>
        <v/>
      </c>
      <c r="K74" s="22"/>
      <c r="L74" s="16" t="str">
        <f t="shared" si="5"/>
        <v/>
      </c>
      <c r="M74" s="21"/>
      <c r="N74" s="21"/>
      <c r="O74" s="8" t="str">
        <f>IF(B74="","",IF(INDEX(Orcamento!$T$7:$T$106,MATCH(A74,Orcamento!$A$7:$A$106,0))&lt;&gt;"OK","Rever orçamento de origem",IF(OR(COUNT(F74:I74,K74)&lt;&gt;5,M74="",N74=""),"Falta concluir análise do artigo",IF(OR(MIN(F74:I74,K74)&lt;0,F74&gt;INDEX(Orcamento!$J$7:$J$106,MATCH(A74,Orcamento!$A$7:$A$106,0)),J74&lt;0,K74&gt;J74),"Rever exclusões ou coberturas",IF(AND(OR(INDEX(Orcamento!$D$7:$D$106,MATCH(A74,Orcamento!$A$7:$A$106,0))="Pessoal próprio",INDEX(Orcamento!$D$7:$D$106,MATCH(A74,Orcamento!$A$7:$A$106,0))="Maquinaria própria"),J74&lt;&gt;0),"Rever exclusão de recursos próprios","OK")))))</f>
        <v/>
      </c>
    </row>
    <row r="75" spans="1:15" ht="34.950000000000003" customHeight="1">
      <c r="A75" s="8" t="s">
        <v>255</v>
      </c>
      <c r="B75" s="8" t="str">
        <f>IF(INDEX(Orcamento!$B$7:$B$106,MATCH(A75,Orcamento!$A$7:$A$106,0))="","",INDEX(Orcamento!$B$7:$B$106,MATCH(A75,Orcamento!$A$7:$A$106,0)))</f>
        <v/>
      </c>
      <c r="C75" s="8" t="str">
        <f>IF(INDEX(Orcamento!$B$7:$B$106,MATCH(A75,Orcamento!$A$7:$A$106,0))="","",INDEX(Orcamento!$C$7:$C$106,MATCH(A75,Orcamento!$A$7:$A$106,0)))</f>
        <v/>
      </c>
      <c r="D75" s="16" t="str">
        <f>IF(INDEX(Orcamento!$B$7:$B$106,MATCH(A75,Orcamento!$A$7:$A$106,0))="","",INDEX(Orcamento!$K$7:$K$106,MATCH(A75,Orcamento!$A$7:$A$106,0)))</f>
        <v/>
      </c>
      <c r="E75" s="16" t="str">
        <f>IF(INDEX(Orcamento!$B$7:$B$106,MATCH(A75,Orcamento!$A$7:$A$106,0))="","",INDEX(Orcamento!$S$7:$S$106,MATCH(A75,Orcamento!$A$7:$A$106,0)))</f>
        <v/>
      </c>
      <c r="F75" s="22"/>
      <c r="G75" s="22"/>
      <c r="H75" s="22"/>
      <c r="I75" s="22"/>
      <c r="J75" s="16" t="str">
        <f t="shared" si="4"/>
        <v/>
      </c>
      <c r="K75" s="22"/>
      <c r="L75" s="16" t="str">
        <f t="shared" si="5"/>
        <v/>
      </c>
      <c r="M75" s="21"/>
      <c r="N75" s="21"/>
      <c r="O75" s="8" t="str">
        <f>IF(B75="","",IF(INDEX(Orcamento!$T$7:$T$106,MATCH(A75,Orcamento!$A$7:$A$106,0))&lt;&gt;"OK","Rever orçamento de origem",IF(OR(COUNT(F75:I75,K75)&lt;&gt;5,M75="",N75=""),"Falta concluir análise do artigo",IF(OR(MIN(F75:I75,K75)&lt;0,F75&gt;INDEX(Orcamento!$J$7:$J$106,MATCH(A75,Orcamento!$A$7:$A$106,0)),J75&lt;0,K75&gt;J75),"Rever exclusões ou coberturas",IF(AND(OR(INDEX(Orcamento!$D$7:$D$106,MATCH(A75,Orcamento!$A$7:$A$106,0))="Pessoal próprio",INDEX(Orcamento!$D$7:$D$106,MATCH(A75,Orcamento!$A$7:$A$106,0))="Maquinaria própria"),J75&lt;&gt;0),"Rever exclusão de recursos próprios","OK")))))</f>
        <v/>
      </c>
    </row>
    <row r="76" spans="1:15" ht="34.950000000000003" customHeight="1">
      <c r="A76" s="8" t="s">
        <v>256</v>
      </c>
      <c r="B76" s="8" t="str">
        <f>IF(INDEX(Orcamento!$B$7:$B$106,MATCH(A76,Orcamento!$A$7:$A$106,0))="","",INDEX(Orcamento!$B$7:$B$106,MATCH(A76,Orcamento!$A$7:$A$106,0)))</f>
        <v/>
      </c>
      <c r="C76" s="8" t="str">
        <f>IF(INDEX(Orcamento!$B$7:$B$106,MATCH(A76,Orcamento!$A$7:$A$106,0))="","",INDEX(Orcamento!$C$7:$C$106,MATCH(A76,Orcamento!$A$7:$A$106,0)))</f>
        <v/>
      </c>
      <c r="D76" s="16" t="str">
        <f>IF(INDEX(Orcamento!$B$7:$B$106,MATCH(A76,Orcamento!$A$7:$A$106,0))="","",INDEX(Orcamento!$K$7:$K$106,MATCH(A76,Orcamento!$A$7:$A$106,0)))</f>
        <v/>
      </c>
      <c r="E76" s="16" t="str">
        <f>IF(INDEX(Orcamento!$B$7:$B$106,MATCH(A76,Orcamento!$A$7:$A$106,0))="","",INDEX(Orcamento!$S$7:$S$106,MATCH(A76,Orcamento!$A$7:$A$106,0)))</f>
        <v/>
      </c>
      <c r="F76" s="22"/>
      <c r="G76" s="22"/>
      <c r="H76" s="22"/>
      <c r="I76" s="22"/>
      <c r="J76" s="16" t="str">
        <f t="shared" si="4"/>
        <v/>
      </c>
      <c r="K76" s="22"/>
      <c r="L76" s="16" t="str">
        <f t="shared" si="5"/>
        <v/>
      </c>
      <c r="M76" s="21"/>
      <c r="N76" s="21"/>
      <c r="O76" s="8" t="str">
        <f>IF(B76="","",IF(INDEX(Orcamento!$T$7:$T$106,MATCH(A76,Orcamento!$A$7:$A$106,0))&lt;&gt;"OK","Rever orçamento de origem",IF(OR(COUNT(F76:I76,K76)&lt;&gt;5,M76="",N76=""),"Falta concluir análise do artigo",IF(OR(MIN(F76:I76,K76)&lt;0,F76&gt;INDEX(Orcamento!$J$7:$J$106,MATCH(A76,Orcamento!$A$7:$A$106,0)),J76&lt;0,K76&gt;J76),"Rever exclusões ou coberturas",IF(AND(OR(INDEX(Orcamento!$D$7:$D$106,MATCH(A76,Orcamento!$A$7:$A$106,0))="Pessoal próprio",INDEX(Orcamento!$D$7:$D$106,MATCH(A76,Orcamento!$A$7:$A$106,0))="Maquinaria própria"),J76&lt;&gt;0),"Rever exclusão de recursos próprios","OK")))))</f>
        <v/>
      </c>
    </row>
    <row r="77" spans="1:15" ht="34.950000000000003" customHeight="1">
      <c r="A77" s="8" t="s">
        <v>257</v>
      </c>
      <c r="B77" s="8" t="str">
        <f>IF(INDEX(Orcamento!$B$7:$B$106,MATCH(A77,Orcamento!$A$7:$A$106,0))="","",INDEX(Orcamento!$B$7:$B$106,MATCH(A77,Orcamento!$A$7:$A$106,0)))</f>
        <v/>
      </c>
      <c r="C77" s="8" t="str">
        <f>IF(INDEX(Orcamento!$B$7:$B$106,MATCH(A77,Orcamento!$A$7:$A$106,0))="","",INDEX(Orcamento!$C$7:$C$106,MATCH(A77,Orcamento!$A$7:$A$106,0)))</f>
        <v/>
      </c>
      <c r="D77" s="16" t="str">
        <f>IF(INDEX(Orcamento!$B$7:$B$106,MATCH(A77,Orcamento!$A$7:$A$106,0))="","",INDEX(Orcamento!$K$7:$K$106,MATCH(A77,Orcamento!$A$7:$A$106,0)))</f>
        <v/>
      </c>
      <c r="E77" s="16" t="str">
        <f>IF(INDEX(Orcamento!$B$7:$B$106,MATCH(A77,Orcamento!$A$7:$A$106,0))="","",INDEX(Orcamento!$S$7:$S$106,MATCH(A77,Orcamento!$A$7:$A$106,0)))</f>
        <v/>
      </c>
      <c r="F77" s="22"/>
      <c r="G77" s="22"/>
      <c r="H77" s="22"/>
      <c r="I77" s="22"/>
      <c r="J77" s="16" t="str">
        <f t="shared" si="4"/>
        <v/>
      </c>
      <c r="K77" s="22"/>
      <c r="L77" s="16" t="str">
        <f t="shared" si="5"/>
        <v/>
      </c>
      <c r="M77" s="21"/>
      <c r="N77" s="21"/>
      <c r="O77" s="8" t="str">
        <f>IF(B77="","",IF(INDEX(Orcamento!$T$7:$T$106,MATCH(A77,Orcamento!$A$7:$A$106,0))&lt;&gt;"OK","Rever orçamento de origem",IF(OR(COUNT(F77:I77,K77)&lt;&gt;5,M77="",N77=""),"Falta concluir análise do artigo",IF(OR(MIN(F77:I77,K77)&lt;0,F77&gt;INDEX(Orcamento!$J$7:$J$106,MATCH(A77,Orcamento!$A$7:$A$106,0)),J77&lt;0,K77&gt;J77),"Rever exclusões ou coberturas",IF(AND(OR(INDEX(Orcamento!$D$7:$D$106,MATCH(A77,Orcamento!$A$7:$A$106,0))="Pessoal próprio",INDEX(Orcamento!$D$7:$D$106,MATCH(A77,Orcamento!$A$7:$A$106,0))="Maquinaria própria"),J77&lt;&gt;0),"Rever exclusão de recursos próprios","OK")))))</f>
        <v/>
      </c>
    </row>
    <row r="78" spans="1:15" ht="34.950000000000003" customHeight="1">
      <c r="A78" s="8" t="s">
        <v>258</v>
      </c>
      <c r="B78" s="8" t="str">
        <f>IF(INDEX(Orcamento!$B$7:$B$106,MATCH(A78,Orcamento!$A$7:$A$106,0))="","",INDEX(Orcamento!$B$7:$B$106,MATCH(A78,Orcamento!$A$7:$A$106,0)))</f>
        <v/>
      </c>
      <c r="C78" s="8" t="str">
        <f>IF(INDEX(Orcamento!$B$7:$B$106,MATCH(A78,Orcamento!$A$7:$A$106,0))="","",INDEX(Orcamento!$C$7:$C$106,MATCH(A78,Orcamento!$A$7:$A$106,0)))</f>
        <v/>
      </c>
      <c r="D78" s="16" t="str">
        <f>IF(INDEX(Orcamento!$B$7:$B$106,MATCH(A78,Orcamento!$A$7:$A$106,0))="","",INDEX(Orcamento!$K$7:$K$106,MATCH(A78,Orcamento!$A$7:$A$106,0)))</f>
        <v/>
      </c>
      <c r="E78" s="16" t="str">
        <f>IF(INDEX(Orcamento!$B$7:$B$106,MATCH(A78,Orcamento!$A$7:$A$106,0))="","",INDEX(Orcamento!$S$7:$S$106,MATCH(A78,Orcamento!$A$7:$A$106,0)))</f>
        <v/>
      </c>
      <c r="F78" s="22"/>
      <c r="G78" s="22"/>
      <c r="H78" s="22"/>
      <c r="I78" s="22"/>
      <c r="J78" s="16" t="str">
        <f t="shared" si="4"/>
        <v/>
      </c>
      <c r="K78" s="22"/>
      <c r="L78" s="16" t="str">
        <f t="shared" si="5"/>
        <v/>
      </c>
      <c r="M78" s="21"/>
      <c r="N78" s="21"/>
      <c r="O78" s="8" t="str">
        <f>IF(B78="","",IF(INDEX(Orcamento!$T$7:$T$106,MATCH(A78,Orcamento!$A$7:$A$106,0))&lt;&gt;"OK","Rever orçamento de origem",IF(OR(COUNT(F78:I78,K78)&lt;&gt;5,M78="",N78=""),"Falta concluir análise do artigo",IF(OR(MIN(F78:I78,K78)&lt;0,F78&gt;INDEX(Orcamento!$J$7:$J$106,MATCH(A78,Orcamento!$A$7:$A$106,0)),J78&lt;0,K78&gt;J78),"Rever exclusões ou coberturas",IF(AND(OR(INDEX(Orcamento!$D$7:$D$106,MATCH(A78,Orcamento!$A$7:$A$106,0))="Pessoal próprio",INDEX(Orcamento!$D$7:$D$106,MATCH(A78,Orcamento!$A$7:$A$106,0))="Maquinaria própria"),J78&lt;&gt;0),"Rever exclusão de recursos próprios","OK")))))</f>
        <v/>
      </c>
    </row>
    <row r="79" spans="1:15" ht="34.950000000000003" customHeight="1">
      <c r="A79" s="8" t="s">
        <v>259</v>
      </c>
      <c r="B79" s="8" t="str">
        <f>IF(INDEX(Orcamento!$B$7:$B$106,MATCH(A79,Orcamento!$A$7:$A$106,0))="","",INDEX(Orcamento!$B$7:$B$106,MATCH(A79,Orcamento!$A$7:$A$106,0)))</f>
        <v/>
      </c>
      <c r="C79" s="8" t="str">
        <f>IF(INDEX(Orcamento!$B$7:$B$106,MATCH(A79,Orcamento!$A$7:$A$106,0))="","",INDEX(Orcamento!$C$7:$C$106,MATCH(A79,Orcamento!$A$7:$A$106,0)))</f>
        <v/>
      </c>
      <c r="D79" s="16" t="str">
        <f>IF(INDEX(Orcamento!$B$7:$B$106,MATCH(A79,Orcamento!$A$7:$A$106,0))="","",INDEX(Orcamento!$K$7:$K$106,MATCH(A79,Orcamento!$A$7:$A$106,0)))</f>
        <v/>
      </c>
      <c r="E79" s="16" t="str">
        <f>IF(INDEX(Orcamento!$B$7:$B$106,MATCH(A79,Orcamento!$A$7:$A$106,0))="","",INDEX(Orcamento!$S$7:$S$106,MATCH(A79,Orcamento!$A$7:$A$106,0)))</f>
        <v/>
      </c>
      <c r="F79" s="22"/>
      <c r="G79" s="22"/>
      <c r="H79" s="22"/>
      <c r="I79" s="22"/>
      <c r="J79" s="16" t="str">
        <f t="shared" si="4"/>
        <v/>
      </c>
      <c r="K79" s="22"/>
      <c r="L79" s="16" t="str">
        <f t="shared" si="5"/>
        <v/>
      </c>
      <c r="M79" s="21"/>
      <c r="N79" s="21"/>
      <c r="O79" s="8" t="str">
        <f>IF(B79="","",IF(INDEX(Orcamento!$T$7:$T$106,MATCH(A79,Orcamento!$A$7:$A$106,0))&lt;&gt;"OK","Rever orçamento de origem",IF(OR(COUNT(F79:I79,K79)&lt;&gt;5,M79="",N79=""),"Falta concluir análise do artigo",IF(OR(MIN(F79:I79,K79)&lt;0,F79&gt;INDEX(Orcamento!$J$7:$J$106,MATCH(A79,Orcamento!$A$7:$A$106,0)),J79&lt;0,K79&gt;J79),"Rever exclusões ou coberturas",IF(AND(OR(INDEX(Orcamento!$D$7:$D$106,MATCH(A79,Orcamento!$A$7:$A$106,0))="Pessoal próprio",INDEX(Orcamento!$D$7:$D$106,MATCH(A79,Orcamento!$A$7:$A$106,0))="Maquinaria própria"),J79&lt;&gt;0),"Rever exclusão de recursos próprios","OK")))))</f>
        <v/>
      </c>
    </row>
    <row r="80" spans="1:15" ht="34.950000000000003" customHeight="1">
      <c r="A80" s="8" t="s">
        <v>260</v>
      </c>
      <c r="B80" s="8" t="str">
        <f>IF(INDEX(Orcamento!$B$7:$B$106,MATCH(A80,Orcamento!$A$7:$A$106,0))="","",INDEX(Orcamento!$B$7:$B$106,MATCH(A80,Orcamento!$A$7:$A$106,0)))</f>
        <v/>
      </c>
      <c r="C80" s="8" t="str">
        <f>IF(INDEX(Orcamento!$B$7:$B$106,MATCH(A80,Orcamento!$A$7:$A$106,0))="","",INDEX(Orcamento!$C$7:$C$106,MATCH(A80,Orcamento!$A$7:$A$106,0)))</f>
        <v/>
      </c>
      <c r="D80" s="16" t="str">
        <f>IF(INDEX(Orcamento!$B$7:$B$106,MATCH(A80,Orcamento!$A$7:$A$106,0))="","",INDEX(Orcamento!$K$7:$K$106,MATCH(A80,Orcamento!$A$7:$A$106,0)))</f>
        <v/>
      </c>
      <c r="E80" s="16" t="str">
        <f>IF(INDEX(Orcamento!$B$7:$B$106,MATCH(A80,Orcamento!$A$7:$A$106,0))="","",INDEX(Orcamento!$S$7:$S$106,MATCH(A80,Orcamento!$A$7:$A$106,0)))</f>
        <v/>
      </c>
      <c r="F80" s="22"/>
      <c r="G80" s="22"/>
      <c r="H80" s="22"/>
      <c r="I80" s="22"/>
      <c r="J80" s="16" t="str">
        <f t="shared" si="4"/>
        <v/>
      </c>
      <c r="K80" s="22"/>
      <c r="L80" s="16" t="str">
        <f t="shared" si="5"/>
        <v/>
      </c>
      <c r="M80" s="21"/>
      <c r="N80" s="21"/>
      <c r="O80" s="8" t="str">
        <f>IF(B80="","",IF(INDEX(Orcamento!$T$7:$T$106,MATCH(A80,Orcamento!$A$7:$A$106,0))&lt;&gt;"OK","Rever orçamento de origem",IF(OR(COUNT(F80:I80,K80)&lt;&gt;5,M80="",N80=""),"Falta concluir análise do artigo",IF(OR(MIN(F80:I80,K80)&lt;0,F80&gt;INDEX(Orcamento!$J$7:$J$106,MATCH(A80,Orcamento!$A$7:$A$106,0)),J80&lt;0,K80&gt;J80),"Rever exclusões ou coberturas",IF(AND(OR(INDEX(Orcamento!$D$7:$D$106,MATCH(A80,Orcamento!$A$7:$A$106,0))="Pessoal próprio",INDEX(Orcamento!$D$7:$D$106,MATCH(A80,Orcamento!$A$7:$A$106,0))="Maquinaria própria"),J80&lt;&gt;0),"Rever exclusão de recursos próprios","OK")))))</f>
        <v/>
      </c>
    </row>
    <row r="81" spans="1:15" ht="34.950000000000003" customHeight="1">
      <c r="A81" s="8" t="s">
        <v>261</v>
      </c>
      <c r="B81" s="8" t="str">
        <f>IF(INDEX(Orcamento!$B$7:$B$106,MATCH(A81,Orcamento!$A$7:$A$106,0))="","",INDEX(Orcamento!$B$7:$B$106,MATCH(A81,Orcamento!$A$7:$A$106,0)))</f>
        <v/>
      </c>
      <c r="C81" s="8" t="str">
        <f>IF(INDEX(Orcamento!$B$7:$B$106,MATCH(A81,Orcamento!$A$7:$A$106,0))="","",INDEX(Orcamento!$C$7:$C$106,MATCH(A81,Orcamento!$A$7:$A$106,0)))</f>
        <v/>
      </c>
      <c r="D81" s="16" t="str">
        <f>IF(INDEX(Orcamento!$B$7:$B$106,MATCH(A81,Orcamento!$A$7:$A$106,0))="","",INDEX(Orcamento!$K$7:$K$106,MATCH(A81,Orcamento!$A$7:$A$106,0)))</f>
        <v/>
      </c>
      <c r="E81" s="16" t="str">
        <f>IF(INDEX(Orcamento!$B$7:$B$106,MATCH(A81,Orcamento!$A$7:$A$106,0))="","",INDEX(Orcamento!$S$7:$S$106,MATCH(A81,Orcamento!$A$7:$A$106,0)))</f>
        <v/>
      </c>
      <c r="F81" s="22"/>
      <c r="G81" s="22"/>
      <c r="H81" s="22"/>
      <c r="I81" s="22"/>
      <c r="J81" s="16" t="str">
        <f t="shared" si="4"/>
        <v/>
      </c>
      <c r="K81" s="22"/>
      <c r="L81" s="16" t="str">
        <f t="shared" si="5"/>
        <v/>
      </c>
      <c r="M81" s="21"/>
      <c r="N81" s="21"/>
      <c r="O81" s="8" t="str">
        <f>IF(B81="","",IF(INDEX(Orcamento!$T$7:$T$106,MATCH(A81,Orcamento!$A$7:$A$106,0))&lt;&gt;"OK","Rever orçamento de origem",IF(OR(COUNT(F81:I81,K81)&lt;&gt;5,M81="",N81=""),"Falta concluir análise do artigo",IF(OR(MIN(F81:I81,K81)&lt;0,F81&gt;INDEX(Orcamento!$J$7:$J$106,MATCH(A81,Orcamento!$A$7:$A$106,0)),J81&lt;0,K81&gt;J81),"Rever exclusões ou coberturas",IF(AND(OR(INDEX(Orcamento!$D$7:$D$106,MATCH(A81,Orcamento!$A$7:$A$106,0))="Pessoal próprio",INDEX(Orcamento!$D$7:$D$106,MATCH(A81,Orcamento!$A$7:$A$106,0))="Maquinaria própria"),J81&lt;&gt;0),"Rever exclusão de recursos próprios","OK")))))</f>
        <v/>
      </c>
    </row>
    <row r="82" spans="1:15" ht="34.950000000000003" customHeight="1">
      <c r="A82" s="8" t="s">
        <v>262</v>
      </c>
      <c r="B82" s="8" t="str">
        <f>IF(INDEX(Orcamento!$B$7:$B$106,MATCH(A82,Orcamento!$A$7:$A$106,0))="","",INDEX(Orcamento!$B$7:$B$106,MATCH(A82,Orcamento!$A$7:$A$106,0)))</f>
        <v/>
      </c>
      <c r="C82" s="8" t="str">
        <f>IF(INDEX(Orcamento!$B$7:$B$106,MATCH(A82,Orcamento!$A$7:$A$106,0))="","",INDEX(Orcamento!$C$7:$C$106,MATCH(A82,Orcamento!$A$7:$A$106,0)))</f>
        <v/>
      </c>
      <c r="D82" s="16" t="str">
        <f>IF(INDEX(Orcamento!$B$7:$B$106,MATCH(A82,Orcamento!$A$7:$A$106,0))="","",INDEX(Orcamento!$K$7:$K$106,MATCH(A82,Orcamento!$A$7:$A$106,0)))</f>
        <v/>
      </c>
      <c r="E82" s="16" t="str">
        <f>IF(INDEX(Orcamento!$B$7:$B$106,MATCH(A82,Orcamento!$A$7:$A$106,0))="","",INDEX(Orcamento!$S$7:$S$106,MATCH(A82,Orcamento!$A$7:$A$106,0)))</f>
        <v/>
      </c>
      <c r="F82" s="22"/>
      <c r="G82" s="22"/>
      <c r="H82" s="22"/>
      <c r="I82" s="22"/>
      <c r="J82" s="16" t="str">
        <f t="shared" si="4"/>
        <v/>
      </c>
      <c r="K82" s="22"/>
      <c r="L82" s="16" t="str">
        <f t="shared" si="5"/>
        <v/>
      </c>
      <c r="M82" s="21"/>
      <c r="N82" s="21"/>
      <c r="O82" s="8" t="str">
        <f>IF(B82="","",IF(INDEX(Orcamento!$T$7:$T$106,MATCH(A82,Orcamento!$A$7:$A$106,0))&lt;&gt;"OK","Rever orçamento de origem",IF(OR(COUNT(F82:I82,K82)&lt;&gt;5,M82="",N82=""),"Falta concluir análise do artigo",IF(OR(MIN(F82:I82,K82)&lt;0,F82&gt;INDEX(Orcamento!$J$7:$J$106,MATCH(A82,Orcamento!$A$7:$A$106,0)),J82&lt;0,K82&gt;J82),"Rever exclusões ou coberturas",IF(AND(OR(INDEX(Orcamento!$D$7:$D$106,MATCH(A82,Orcamento!$A$7:$A$106,0))="Pessoal próprio",INDEX(Orcamento!$D$7:$D$106,MATCH(A82,Orcamento!$A$7:$A$106,0))="Maquinaria própria"),J82&lt;&gt;0),"Rever exclusão de recursos próprios","OK")))))</f>
        <v/>
      </c>
    </row>
    <row r="83" spans="1:15" ht="34.950000000000003" customHeight="1">
      <c r="A83" s="8" t="s">
        <v>263</v>
      </c>
      <c r="B83" s="8" t="str">
        <f>IF(INDEX(Orcamento!$B$7:$B$106,MATCH(A83,Orcamento!$A$7:$A$106,0))="","",INDEX(Orcamento!$B$7:$B$106,MATCH(A83,Orcamento!$A$7:$A$106,0)))</f>
        <v/>
      </c>
      <c r="C83" s="8" t="str">
        <f>IF(INDEX(Orcamento!$B$7:$B$106,MATCH(A83,Orcamento!$A$7:$A$106,0))="","",INDEX(Orcamento!$C$7:$C$106,MATCH(A83,Orcamento!$A$7:$A$106,0)))</f>
        <v/>
      </c>
      <c r="D83" s="16" t="str">
        <f>IF(INDEX(Orcamento!$B$7:$B$106,MATCH(A83,Orcamento!$A$7:$A$106,0))="","",INDEX(Orcamento!$K$7:$K$106,MATCH(A83,Orcamento!$A$7:$A$106,0)))</f>
        <v/>
      </c>
      <c r="E83" s="16" t="str">
        <f>IF(INDEX(Orcamento!$B$7:$B$106,MATCH(A83,Orcamento!$A$7:$A$106,0))="","",INDEX(Orcamento!$S$7:$S$106,MATCH(A83,Orcamento!$A$7:$A$106,0)))</f>
        <v/>
      </c>
      <c r="F83" s="22"/>
      <c r="G83" s="22"/>
      <c r="H83" s="22"/>
      <c r="I83" s="22"/>
      <c r="J83" s="16" t="str">
        <f t="shared" si="4"/>
        <v/>
      </c>
      <c r="K83" s="22"/>
      <c r="L83" s="16" t="str">
        <f t="shared" si="5"/>
        <v/>
      </c>
      <c r="M83" s="21"/>
      <c r="N83" s="21"/>
      <c r="O83" s="8" t="str">
        <f>IF(B83="","",IF(INDEX(Orcamento!$T$7:$T$106,MATCH(A83,Orcamento!$A$7:$A$106,0))&lt;&gt;"OK","Rever orçamento de origem",IF(OR(COUNT(F83:I83,K83)&lt;&gt;5,M83="",N83=""),"Falta concluir análise do artigo",IF(OR(MIN(F83:I83,K83)&lt;0,F83&gt;INDEX(Orcamento!$J$7:$J$106,MATCH(A83,Orcamento!$A$7:$A$106,0)),J83&lt;0,K83&gt;J83),"Rever exclusões ou coberturas",IF(AND(OR(INDEX(Orcamento!$D$7:$D$106,MATCH(A83,Orcamento!$A$7:$A$106,0))="Pessoal próprio",INDEX(Orcamento!$D$7:$D$106,MATCH(A83,Orcamento!$A$7:$A$106,0))="Maquinaria própria"),J83&lt;&gt;0),"Rever exclusão de recursos próprios","OK")))))</f>
        <v/>
      </c>
    </row>
    <row r="84" spans="1:15" ht="34.950000000000003" customHeight="1">
      <c r="A84" s="8" t="s">
        <v>264</v>
      </c>
      <c r="B84" s="8" t="str">
        <f>IF(INDEX(Orcamento!$B$7:$B$106,MATCH(A84,Orcamento!$A$7:$A$106,0))="","",INDEX(Orcamento!$B$7:$B$106,MATCH(A84,Orcamento!$A$7:$A$106,0)))</f>
        <v/>
      </c>
      <c r="C84" s="8" t="str">
        <f>IF(INDEX(Orcamento!$B$7:$B$106,MATCH(A84,Orcamento!$A$7:$A$106,0))="","",INDEX(Orcamento!$C$7:$C$106,MATCH(A84,Orcamento!$A$7:$A$106,0)))</f>
        <v/>
      </c>
      <c r="D84" s="16" t="str">
        <f>IF(INDEX(Orcamento!$B$7:$B$106,MATCH(A84,Orcamento!$A$7:$A$106,0))="","",INDEX(Orcamento!$K$7:$K$106,MATCH(A84,Orcamento!$A$7:$A$106,0)))</f>
        <v/>
      </c>
      <c r="E84" s="16" t="str">
        <f>IF(INDEX(Orcamento!$B$7:$B$106,MATCH(A84,Orcamento!$A$7:$A$106,0))="","",INDEX(Orcamento!$S$7:$S$106,MATCH(A84,Orcamento!$A$7:$A$106,0)))</f>
        <v/>
      </c>
      <c r="F84" s="22"/>
      <c r="G84" s="22"/>
      <c r="H84" s="22"/>
      <c r="I84" s="22"/>
      <c r="J84" s="16" t="str">
        <f t="shared" si="4"/>
        <v/>
      </c>
      <c r="K84" s="22"/>
      <c r="L84" s="16" t="str">
        <f t="shared" si="5"/>
        <v/>
      </c>
      <c r="M84" s="21"/>
      <c r="N84" s="21"/>
      <c r="O84" s="8" t="str">
        <f>IF(B84="","",IF(INDEX(Orcamento!$T$7:$T$106,MATCH(A84,Orcamento!$A$7:$A$106,0))&lt;&gt;"OK","Rever orçamento de origem",IF(OR(COUNT(F84:I84,K84)&lt;&gt;5,M84="",N84=""),"Falta concluir análise do artigo",IF(OR(MIN(F84:I84,K84)&lt;0,F84&gt;INDEX(Orcamento!$J$7:$J$106,MATCH(A84,Orcamento!$A$7:$A$106,0)),J84&lt;0,K84&gt;J84),"Rever exclusões ou coberturas",IF(AND(OR(INDEX(Orcamento!$D$7:$D$106,MATCH(A84,Orcamento!$A$7:$A$106,0))="Pessoal próprio",INDEX(Orcamento!$D$7:$D$106,MATCH(A84,Orcamento!$A$7:$A$106,0))="Maquinaria própria"),J84&lt;&gt;0),"Rever exclusão de recursos próprios","OK")))))</f>
        <v/>
      </c>
    </row>
    <row r="85" spans="1:15" ht="34.950000000000003" customHeight="1">
      <c r="A85" s="8" t="s">
        <v>265</v>
      </c>
      <c r="B85" s="8" t="str">
        <f>IF(INDEX(Orcamento!$B$7:$B$106,MATCH(A85,Orcamento!$A$7:$A$106,0))="","",INDEX(Orcamento!$B$7:$B$106,MATCH(A85,Orcamento!$A$7:$A$106,0)))</f>
        <v/>
      </c>
      <c r="C85" s="8" t="str">
        <f>IF(INDEX(Orcamento!$B$7:$B$106,MATCH(A85,Orcamento!$A$7:$A$106,0))="","",INDEX(Orcamento!$C$7:$C$106,MATCH(A85,Orcamento!$A$7:$A$106,0)))</f>
        <v/>
      </c>
      <c r="D85" s="16" t="str">
        <f>IF(INDEX(Orcamento!$B$7:$B$106,MATCH(A85,Orcamento!$A$7:$A$106,0))="","",INDEX(Orcamento!$K$7:$K$106,MATCH(A85,Orcamento!$A$7:$A$106,0)))</f>
        <v/>
      </c>
      <c r="E85" s="16" t="str">
        <f>IF(INDEX(Orcamento!$B$7:$B$106,MATCH(A85,Orcamento!$A$7:$A$106,0))="","",INDEX(Orcamento!$S$7:$S$106,MATCH(A85,Orcamento!$A$7:$A$106,0)))</f>
        <v/>
      </c>
      <c r="F85" s="22"/>
      <c r="G85" s="22"/>
      <c r="H85" s="22"/>
      <c r="I85" s="22"/>
      <c r="J85" s="16" t="str">
        <f t="shared" si="4"/>
        <v/>
      </c>
      <c r="K85" s="22"/>
      <c r="L85" s="16" t="str">
        <f t="shared" si="5"/>
        <v/>
      </c>
      <c r="M85" s="21"/>
      <c r="N85" s="21"/>
      <c r="O85" s="8" t="str">
        <f>IF(B85="","",IF(INDEX(Orcamento!$T$7:$T$106,MATCH(A85,Orcamento!$A$7:$A$106,0))&lt;&gt;"OK","Rever orçamento de origem",IF(OR(COUNT(F85:I85,K85)&lt;&gt;5,M85="",N85=""),"Falta concluir análise do artigo",IF(OR(MIN(F85:I85,K85)&lt;0,F85&gt;INDEX(Orcamento!$J$7:$J$106,MATCH(A85,Orcamento!$A$7:$A$106,0)),J85&lt;0,K85&gt;J85),"Rever exclusões ou coberturas",IF(AND(OR(INDEX(Orcamento!$D$7:$D$106,MATCH(A85,Orcamento!$A$7:$A$106,0))="Pessoal próprio",INDEX(Orcamento!$D$7:$D$106,MATCH(A85,Orcamento!$A$7:$A$106,0))="Maquinaria própria"),J85&lt;&gt;0),"Rever exclusão de recursos próprios","OK")))))</f>
        <v/>
      </c>
    </row>
    <row r="86" spans="1:15" ht="34.950000000000003" customHeight="1">
      <c r="A86" s="8" t="s">
        <v>266</v>
      </c>
      <c r="B86" s="8" t="str">
        <f>IF(INDEX(Orcamento!$B$7:$B$106,MATCH(A86,Orcamento!$A$7:$A$106,0))="","",INDEX(Orcamento!$B$7:$B$106,MATCH(A86,Orcamento!$A$7:$A$106,0)))</f>
        <v/>
      </c>
      <c r="C86" s="8" t="str">
        <f>IF(INDEX(Orcamento!$B$7:$B$106,MATCH(A86,Orcamento!$A$7:$A$106,0))="","",INDEX(Orcamento!$C$7:$C$106,MATCH(A86,Orcamento!$A$7:$A$106,0)))</f>
        <v/>
      </c>
      <c r="D86" s="16" t="str">
        <f>IF(INDEX(Orcamento!$B$7:$B$106,MATCH(A86,Orcamento!$A$7:$A$106,0))="","",INDEX(Orcamento!$K$7:$K$106,MATCH(A86,Orcamento!$A$7:$A$106,0)))</f>
        <v/>
      </c>
      <c r="E86" s="16" t="str">
        <f>IF(INDEX(Orcamento!$B$7:$B$106,MATCH(A86,Orcamento!$A$7:$A$106,0))="","",INDEX(Orcamento!$S$7:$S$106,MATCH(A86,Orcamento!$A$7:$A$106,0)))</f>
        <v/>
      </c>
      <c r="F86" s="22"/>
      <c r="G86" s="22"/>
      <c r="H86" s="22"/>
      <c r="I86" s="22"/>
      <c r="J86" s="16" t="str">
        <f t="shared" si="4"/>
        <v/>
      </c>
      <c r="K86" s="22"/>
      <c r="L86" s="16" t="str">
        <f t="shared" si="5"/>
        <v/>
      </c>
      <c r="M86" s="21"/>
      <c r="N86" s="21"/>
      <c r="O86" s="8" t="str">
        <f>IF(B86="","",IF(INDEX(Orcamento!$T$7:$T$106,MATCH(A86,Orcamento!$A$7:$A$106,0))&lt;&gt;"OK","Rever orçamento de origem",IF(OR(COUNT(F86:I86,K86)&lt;&gt;5,M86="",N86=""),"Falta concluir análise do artigo",IF(OR(MIN(F86:I86,K86)&lt;0,F86&gt;INDEX(Orcamento!$J$7:$J$106,MATCH(A86,Orcamento!$A$7:$A$106,0)),J86&lt;0,K86&gt;J86),"Rever exclusões ou coberturas",IF(AND(OR(INDEX(Orcamento!$D$7:$D$106,MATCH(A86,Orcamento!$A$7:$A$106,0))="Pessoal próprio",INDEX(Orcamento!$D$7:$D$106,MATCH(A86,Orcamento!$A$7:$A$106,0))="Maquinaria própria"),J86&lt;&gt;0),"Rever exclusão de recursos próprios","OK")))))</f>
        <v/>
      </c>
    </row>
    <row r="87" spans="1:15" ht="34.950000000000003" customHeight="1">
      <c r="A87" s="8" t="s">
        <v>267</v>
      </c>
      <c r="B87" s="8" t="str">
        <f>IF(INDEX(Orcamento!$B$7:$B$106,MATCH(A87,Orcamento!$A$7:$A$106,0))="","",INDEX(Orcamento!$B$7:$B$106,MATCH(A87,Orcamento!$A$7:$A$106,0)))</f>
        <v/>
      </c>
      <c r="C87" s="8" t="str">
        <f>IF(INDEX(Orcamento!$B$7:$B$106,MATCH(A87,Orcamento!$A$7:$A$106,0))="","",INDEX(Orcamento!$C$7:$C$106,MATCH(A87,Orcamento!$A$7:$A$106,0)))</f>
        <v/>
      </c>
      <c r="D87" s="16" t="str">
        <f>IF(INDEX(Orcamento!$B$7:$B$106,MATCH(A87,Orcamento!$A$7:$A$106,0))="","",INDEX(Orcamento!$K$7:$K$106,MATCH(A87,Orcamento!$A$7:$A$106,0)))</f>
        <v/>
      </c>
      <c r="E87" s="16" t="str">
        <f>IF(INDEX(Orcamento!$B$7:$B$106,MATCH(A87,Orcamento!$A$7:$A$106,0))="","",INDEX(Orcamento!$S$7:$S$106,MATCH(A87,Orcamento!$A$7:$A$106,0)))</f>
        <v/>
      </c>
      <c r="F87" s="22"/>
      <c r="G87" s="22"/>
      <c r="H87" s="22"/>
      <c r="I87" s="22"/>
      <c r="J87" s="16" t="str">
        <f t="shared" si="4"/>
        <v/>
      </c>
      <c r="K87" s="22"/>
      <c r="L87" s="16" t="str">
        <f t="shared" si="5"/>
        <v/>
      </c>
      <c r="M87" s="21"/>
      <c r="N87" s="21"/>
      <c r="O87" s="8" t="str">
        <f>IF(B87="","",IF(INDEX(Orcamento!$T$7:$T$106,MATCH(A87,Orcamento!$A$7:$A$106,0))&lt;&gt;"OK","Rever orçamento de origem",IF(OR(COUNT(F87:I87,K87)&lt;&gt;5,M87="",N87=""),"Falta concluir análise do artigo",IF(OR(MIN(F87:I87,K87)&lt;0,F87&gt;INDEX(Orcamento!$J$7:$J$106,MATCH(A87,Orcamento!$A$7:$A$106,0)),J87&lt;0,K87&gt;J87),"Rever exclusões ou coberturas",IF(AND(OR(INDEX(Orcamento!$D$7:$D$106,MATCH(A87,Orcamento!$A$7:$A$106,0))="Pessoal próprio",INDEX(Orcamento!$D$7:$D$106,MATCH(A87,Orcamento!$A$7:$A$106,0))="Maquinaria própria"),J87&lt;&gt;0),"Rever exclusão de recursos próprios","OK")))))</f>
        <v/>
      </c>
    </row>
    <row r="88" spans="1:15" ht="34.950000000000003" customHeight="1">
      <c r="A88" s="8" t="s">
        <v>268</v>
      </c>
      <c r="B88" s="8" t="str">
        <f>IF(INDEX(Orcamento!$B$7:$B$106,MATCH(A88,Orcamento!$A$7:$A$106,0))="","",INDEX(Orcamento!$B$7:$B$106,MATCH(A88,Orcamento!$A$7:$A$106,0)))</f>
        <v/>
      </c>
      <c r="C88" s="8" t="str">
        <f>IF(INDEX(Orcamento!$B$7:$B$106,MATCH(A88,Orcamento!$A$7:$A$106,0))="","",INDEX(Orcamento!$C$7:$C$106,MATCH(A88,Orcamento!$A$7:$A$106,0)))</f>
        <v/>
      </c>
      <c r="D88" s="16" t="str">
        <f>IF(INDEX(Orcamento!$B$7:$B$106,MATCH(A88,Orcamento!$A$7:$A$106,0))="","",INDEX(Orcamento!$K$7:$K$106,MATCH(A88,Orcamento!$A$7:$A$106,0)))</f>
        <v/>
      </c>
      <c r="E88" s="16" t="str">
        <f>IF(INDEX(Orcamento!$B$7:$B$106,MATCH(A88,Orcamento!$A$7:$A$106,0))="","",INDEX(Orcamento!$S$7:$S$106,MATCH(A88,Orcamento!$A$7:$A$106,0)))</f>
        <v/>
      </c>
      <c r="F88" s="22"/>
      <c r="G88" s="22"/>
      <c r="H88" s="22"/>
      <c r="I88" s="22"/>
      <c r="J88" s="16" t="str">
        <f t="shared" si="4"/>
        <v/>
      </c>
      <c r="K88" s="22"/>
      <c r="L88" s="16" t="str">
        <f t="shared" si="5"/>
        <v/>
      </c>
      <c r="M88" s="21"/>
      <c r="N88" s="21"/>
      <c r="O88" s="8" t="str">
        <f>IF(B88="","",IF(INDEX(Orcamento!$T$7:$T$106,MATCH(A88,Orcamento!$A$7:$A$106,0))&lt;&gt;"OK","Rever orçamento de origem",IF(OR(COUNT(F88:I88,K88)&lt;&gt;5,M88="",N88=""),"Falta concluir análise do artigo",IF(OR(MIN(F88:I88,K88)&lt;0,F88&gt;INDEX(Orcamento!$J$7:$J$106,MATCH(A88,Orcamento!$A$7:$A$106,0)),J88&lt;0,K88&gt;J88),"Rever exclusões ou coberturas",IF(AND(OR(INDEX(Orcamento!$D$7:$D$106,MATCH(A88,Orcamento!$A$7:$A$106,0))="Pessoal próprio",INDEX(Orcamento!$D$7:$D$106,MATCH(A88,Orcamento!$A$7:$A$106,0))="Maquinaria própria"),J88&lt;&gt;0),"Rever exclusão de recursos próprios","OK")))))</f>
        <v/>
      </c>
    </row>
    <row r="89" spans="1:15" ht="34.950000000000003" customHeight="1">
      <c r="A89" s="8" t="s">
        <v>269</v>
      </c>
      <c r="B89" s="8" t="str">
        <f>IF(INDEX(Orcamento!$B$7:$B$106,MATCH(A89,Orcamento!$A$7:$A$106,0))="","",INDEX(Orcamento!$B$7:$B$106,MATCH(A89,Orcamento!$A$7:$A$106,0)))</f>
        <v/>
      </c>
      <c r="C89" s="8" t="str">
        <f>IF(INDEX(Orcamento!$B$7:$B$106,MATCH(A89,Orcamento!$A$7:$A$106,0))="","",INDEX(Orcamento!$C$7:$C$106,MATCH(A89,Orcamento!$A$7:$A$106,0)))</f>
        <v/>
      </c>
      <c r="D89" s="16" t="str">
        <f>IF(INDEX(Orcamento!$B$7:$B$106,MATCH(A89,Orcamento!$A$7:$A$106,0))="","",INDEX(Orcamento!$K$7:$K$106,MATCH(A89,Orcamento!$A$7:$A$106,0)))</f>
        <v/>
      </c>
      <c r="E89" s="16" t="str">
        <f>IF(INDEX(Orcamento!$B$7:$B$106,MATCH(A89,Orcamento!$A$7:$A$106,0))="","",INDEX(Orcamento!$S$7:$S$106,MATCH(A89,Orcamento!$A$7:$A$106,0)))</f>
        <v/>
      </c>
      <c r="F89" s="22"/>
      <c r="G89" s="22"/>
      <c r="H89" s="22"/>
      <c r="I89" s="22"/>
      <c r="J89" s="16" t="str">
        <f t="shared" si="4"/>
        <v/>
      </c>
      <c r="K89" s="22"/>
      <c r="L89" s="16" t="str">
        <f t="shared" si="5"/>
        <v/>
      </c>
      <c r="M89" s="21"/>
      <c r="N89" s="21"/>
      <c r="O89" s="8" t="str">
        <f>IF(B89="","",IF(INDEX(Orcamento!$T$7:$T$106,MATCH(A89,Orcamento!$A$7:$A$106,0))&lt;&gt;"OK","Rever orçamento de origem",IF(OR(COUNT(F89:I89,K89)&lt;&gt;5,M89="",N89=""),"Falta concluir análise do artigo",IF(OR(MIN(F89:I89,K89)&lt;0,F89&gt;INDEX(Orcamento!$J$7:$J$106,MATCH(A89,Orcamento!$A$7:$A$106,0)),J89&lt;0,K89&gt;J89),"Rever exclusões ou coberturas",IF(AND(OR(INDEX(Orcamento!$D$7:$D$106,MATCH(A89,Orcamento!$A$7:$A$106,0))="Pessoal próprio",INDEX(Orcamento!$D$7:$D$106,MATCH(A89,Orcamento!$A$7:$A$106,0))="Maquinaria própria"),J89&lt;&gt;0),"Rever exclusão de recursos próprios","OK")))))</f>
        <v/>
      </c>
    </row>
    <row r="90" spans="1:15" ht="34.950000000000003" customHeight="1">
      <c r="A90" s="8" t="s">
        <v>270</v>
      </c>
      <c r="B90" s="8" t="str">
        <f>IF(INDEX(Orcamento!$B$7:$B$106,MATCH(A90,Orcamento!$A$7:$A$106,0))="","",INDEX(Orcamento!$B$7:$B$106,MATCH(A90,Orcamento!$A$7:$A$106,0)))</f>
        <v/>
      </c>
      <c r="C90" s="8" t="str">
        <f>IF(INDEX(Orcamento!$B$7:$B$106,MATCH(A90,Orcamento!$A$7:$A$106,0))="","",INDEX(Orcamento!$C$7:$C$106,MATCH(A90,Orcamento!$A$7:$A$106,0)))</f>
        <v/>
      </c>
      <c r="D90" s="16" t="str">
        <f>IF(INDEX(Orcamento!$B$7:$B$106,MATCH(A90,Orcamento!$A$7:$A$106,0))="","",INDEX(Orcamento!$K$7:$K$106,MATCH(A90,Orcamento!$A$7:$A$106,0)))</f>
        <v/>
      </c>
      <c r="E90" s="16" t="str">
        <f>IF(INDEX(Orcamento!$B$7:$B$106,MATCH(A90,Orcamento!$A$7:$A$106,0))="","",INDEX(Orcamento!$S$7:$S$106,MATCH(A90,Orcamento!$A$7:$A$106,0)))</f>
        <v/>
      </c>
      <c r="F90" s="22"/>
      <c r="G90" s="22"/>
      <c r="H90" s="22"/>
      <c r="I90" s="22"/>
      <c r="J90" s="16" t="str">
        <f t="shared" si="4"/>
        <v/>
      </c>
      <c r="K90" s="22"/>
      <c r="L90" s="16" t="str">
        <f t="shared" si="5"/>
        <v/>
      </c>
      <c r="M90" s="21"/>
      <c r="N90" s="21"/>
      <c r="O90" s="8" t="str">
        <f>IF(B90="","",IF(INDEX(Orcamento!$T$7:$T$106,MATCH(A90,Orcamento!$A$7:$A$106,0))&lt;&gt;"OK","Rever orçamento de origem",IF(OR(COUNT(F90:I90,K90)&lt;&gt;5,M90="",N90=""),"Falta concluir análise do artigo",IF(OR(MIN(F90:I90,K90)&lt;0,F90&gt;INDEX(Orcamento!$J$7:$J$106,MATCH(A90,Orcamento!$A$7:$A$106,0)),J90&lt;0,K90&gt;J90),"Rever exclusões ou coberturas",IF(AND(OR(INDEX(Orcamento!$D$7:$D$106,MATCH(A90,Orcamento!$A$7:$A$106,0))="Pessoal próprio",INDEX(Orcamento!$D$7:$D$106,MATCH(A90,Orcamento!$A$7:$A$106,0))="Maquinaria própria"),J90&lt;&gt;0),"Rever exclusão de recursos próprios","OK")))))</f>
        <v/>
      </c>
    </row>
    <row r="91" spans="1:15" ht="34.950000000000003" customHeight="1">
      <c r="A91" s="8" t="s">
        <v>271</v>
      </c>
      <c r="B91" s="8" t="str">
        <f>IF(INDEX(Orcamento!$B$7:$B$106,MATCH(A91,Orcamento!$A$7:$A$106,0))="","",INDEX(Orcamento!$B$7:$B$106,MATCH(A91,Orcamento!$A$7:$A$106,0)))</f>
        <v/>
      </c>
      <c r="C91" s="8" t="str">
        <f>IF(INDEX(Orcamento!$B$7:$B$106,MATCH(A91,Orcamento!$A$7:$A$106,0))="","",INDEX(Orcamento!$C$7:$C$106,MATCH(A91,Orcamento!$A$7:$A$106,0)))</f>
        <v/>
      </c>
      <c r="D91" s="16" t="str">
        <f>IF(INDEX(Orcamento!$B$7:$B$106,MATCH(A91,Orcamento!$A$7:$A$106,0))="","",INDEX(Orcamento!$K$7:$K$106,MATCH(A91,Orcamento!$A$7:$A$106,0)))</f>
        <v/>
      </c>
      <c r="E91" s="16" t="str">
        <f>IF(INDEX(Orcamento!$B$7:$B$106,MATCH(A91,Orcamento!$A$7:$A$106,0))="","",INDEX(Orcamento!$S$7:$S$106,MATCH(A91,Orcamento!$A$7:$A$106,0)))</f>
        <v/>
      </c>
      <c r="F91" s="22"/>
      <c r="G91" s="22"/>
      <c r="H91" s="22"/>
      <c r="I91" s="22"/>
      <c r="J91" s="16" t="str">
        <f t="shared" si="4"/>
        <v/>
      </c>
      <c r="K91" s="22"/>
      <c r="L91" s="16" t="str">
        <f t="shared" si="5"/>
        <v/>
      </c>
      <c r="M91" s="21"/>
      <c r="N91" s="21"/>
      <c r="O91" s="8" t="str">
        <f>IF(B91="","",IF(INDEX(Orcamento!$T$7:$T$106,MATCH(A91,Orcamento!$A$7:$A$106,0))&lt;&gt;"OK","Rever orçamento de origem",IF(OR(COUNT(F91:I91,K91)&lt;&gt;5,M91="",N91=""),"Falta concluir análise do artigo",IF(OR(MIN(F91:I91,K91)&lt;0,F91&gt;INDEX(Orcamento!$J$7:$J$106,MATCH(A91,Orcamento!$A$7:$A$106,0)),J91&lt;0,K91&gt;J91),"Rever exclusões ou coberturas",IF(AND(OR(INDEX(Orcamento!$D$7:$D$106,MATCH(A91,Orcamento!$A$7:$A$106,0))="Pessoal próprio",INDEX(Orcamento!$D$7:$D$106,MATCH(A91,Orcamento!$A$7:$A$106,0))="Maquinaria própria"),J91&lt;&gt;0),"Rever exclusão de recursos próprios","OK")))))</f>
        <v/>
      </c>
    </row>
    <row r="92" spans="1:15" ht="34.950000000000003" customHeight="1">
      <c r="A92" s="8" t="s">
        <v>272</v>
      </c>
      <c r="B92" s="8" t="str">
        <f>IF(INDEX(Orcamento!$B$7:$B$106,MATCH(A92,Orcamento!$A$7:$A$106,0))="","",INDEX(Orcamento!$B$7:$B$106,MATCH(A92,Orcamento!$A$7:$A$106,0)))</f>
        <v/>
      </c>
      <c r="C92" s="8" t="str">
        <f>IF(INDEX(Orcamento!$B$7:$B$106,MATCH(A92,Orcamento!$A$7:$A$106,0))="","",INDEX(Orcamento!$C$7:$C$106,MATCH(A92,Orcamento!$A$7:$A$106,0)))</f>
        <v/>
      </c>
      <c r="D92" s="16" t="str">
        <f>IF(INDEX(Orcamento!$B$7:$B$106,MATCH(A92,Orcamento!$A$7:$A$106,0))="","",INDEX(Orcamento!$K$7:$K$106,MATCH(A92,Orcamento!$A$7:$A$106,0)))</f>
        <v/>
      </c>
      <c r="E92" s="16" t="str">
        <f>IF(INDEX(Orcamento!$B$7:$B$106,MATCH(A92,Orcamento!$A$7:$A$106,0))="","",INDEX(Orcamento!$S$7:$S$106,MATCH(A92,Orcamento!$A$7:$A$106,0)))</f>
        <v/>
      </c>
      <c r="F92" s="22"/>
      <c r="G92" s="22"/>
      <c r="H92" s="22"/>
      <c r="I92" s="22"/>
      <c r="J92" s="16" t="str">
        <f t="shared" si="4"/>
        <v/>
      </c>
      <c r="K92" s="22"/>
      <c r="L92" s="16" t="str">
        <f t="shared" si="5"/>
        <v/>
      </c>
      <c r="M92" s="21"/>
      <c r="N92" s="21"/>
      <c r="O92" s="8" t="str">
        <f>IF(B92="","",IF(INDEX(Orcamento!$T$7:$T$106,MATCH(A92,Orcamento!$A$7:$A$106,0))&lt;&gt;"OK","Rever orçamento de origem",IF(OR(COUNT(F92:I92,K92)&lt;&gt;5,M92="",N92=""),"Falta concluir análise do artigo",IF(OR(MIN(F92:I92,K92)&lt;0,F92&gt;INDEX(Orcamento!$J$7:$J$106,MATCH(A92,Orcamento!$A$7:$A$106,0)),J92&lt;0,K92&gt;J92),"Rever exclusões ou coberturas",IF(AND(OR(INDEX(Orcamento!$D$7:$D$106,MATCH(A92,Orcamento!$A$7:$A$106,0))="Pessoal próprio",INDEX(Orcamento!$D$7:$D$106,MATCH(A92,Orcamento!$A$7:$A$106,0))="Maquinaria própria"),J92&lt;&gt;0),"Rever exclusão de recursos próprios","OK")))))</f>
        <v/>
      </c>
    </row>
    <row r="93" spans="1:15" ht="34.950000000000003" customHeight="1">
      <c r="A93" s="8" t="s">
        <v>273</v>
      </c>
      <c r="B93" s="8" t="str">
        <f>IF(INDEX(Orcamento!$B$7:$B$106,MATCH(A93,Orcamento!$A$7:$A$106,0))="","",INDEX(Orcamento!$B$7:$B$106,MATCH(A93,Orcamento!$A$7:$A$106,0)))</f>
        <v/>
      </c>
      <c r="C93" s="8" t="str">
        <f>IF(INDEX(Orcamento!$B$7:$B$106,MATCH(A93,Orcamento!$A$7:$A$106,0))="","",INDEX(Orcamento!$C$7:$C$106,MATCH(A93,Orcamento!$A$7:$A$106,0)))</f>
        <v/>
      </c>
      <c r="D93" s="16" t="str">
        <f>IF(INDEX(Orcamento!$B$7:$B$106,MATCH(A93,Orcamento!$A$7:$A$106,0))="","",INDEX(Orcamento!$K$7:$K$106,MATCH(A93,Orcamento!$A$7:$A$106,0)))</f>
        <v/>
      </c>
      <c r="E93" s="16" t="str">
        <f>IF(INDEX(Orcamento!$B$7:$B$106,MATCH(A93,Orcamento!$A$7:$A$106,0))="","",INDEX(Orcamento!$S$7:$S$106,MATCH(A93,Orcamento!$A$7:$A$106,0)))</f>
        <v/>
      </c>
      <c r="F93" s="22"/>
      <c r="G93" s="22"/>
      <c r="H93" s="22"/>
      <c r="I93" s="22"/>
      <c r="J93" s="16" t="str">
        <f t="shared" si="4"/>
        <v/>
      </c>
      <c r="K93" s="22"/>
      <c r="L93" s="16" t="str">
        <f t="shared" si="5"/>
        <v/>
      </c>
      <c r="M93" s="21"/>
      <c r="N93" s="21"/>
      <c r="O93" s="8" t="str">
        <f>IF(B93="","",IF(INDEX(Orcamento!$T$7:$T$106,MATCH(A93,Orcamento!$A$7:$A$106,0))&lt;&gt;"OK","Rever orçamento de origem",IF(OR(COUNT(F93:I93,K93)&lt;&gt;5,M93="",N93=""),"Falta concluir análise do artigo",IF(OR(MIN(F93:I93,K93)&lt;0,F93&gt;INDEX(Orcamento!$J$7:$J$106,MATCH(A93,Orcamento!$A$7:$A$106,0)),J93&lt;0,K93&gt;J93),"Rever exclusões ou coberturas",IF(AND(OR(INDEX(Orcamento!$D$7:$D$106,MATCH(A93,Orcamento!$A$7:$A$106,0))="Pessoal próprio",INDEX(Orcamento!$D$7:$D$106,MATCH(A93,Orcamento!$A$7:$A$106,0))="Maquinaria própria"),J93&lt;&gt;0),"Rever exclusão de recursos próprios","OK")))))</f>
        <v/>
      </c>
    </row>
    <row r="94" spans="1:15" ht="34.950000000000003" customHeight="1">
      <c r="A94" s="8" t="s">
        <v>274</v>
      </c>
      <c r="B94" s="8" t="str">
        <f>IF(INDEX(Orcamento!$B$7:$B$106,MATCH(A94,Orcamento!$A$7:$A$106,0))="","",INDEX(Orcamento!$B$7:$B$106,MATCH(A94,Orcamento!$A$7:$A$106,0)))</f>
        <v/>
      </c>
      <c r="C94" s="8" t="str">
        <f>IF(INDEX(Orcamento!$B$7:$B$106,MATCH(A94,Orcamento!$A$7:$A$106,0))="","",INDEX(Orcamento!$C$7:$C$106,MATCH(A94,Orcamento!$A$7:$A$106,0)))</f>
        <v/>
      </c>
      <c r="D94" s="16" t="str">
        <f>IF(INDEX(Orcamento!$B$7:$B$106,MATCH(A94,Orcamento!$A$7:$A$106,0))="","",INDEX(Orcamento!$K$7:$K$106,MATCH(A94,Orcamento!$A$7:$A$106,0)))</f>
        <v/>
      </c>
      <c r="E94" s="16" t="str">
        <f>IF(INDEX(Orcamento!$B$7:$B$106,MATCH(A94,Orcamento!$A$7:$A$106,0))="","",INDEX(Orcamento!$S$7:$S$106,MATCH(A94,Orcamento!$A$7:$A$106,0)))</f>
        <v/>
      </c>
      <c r="F94" s="22"/>
      <c r="G94" s="22"/>
      <c r="H94" s="22"/>
      <c r="I94" s="22"/>
      <c r="J94" s="16" t="str">
        <f t="shared" si="4"/>
        <v/>
      </c>
      <c r="K94" s="22"/>
      <c r="L94" s="16" t="str">
        <f t="shared" si="5"/>
        <v/>
      </c>
      <c r="M94" s="21"/>
      <c r="N94" s="21"/>
      <c r="O94" s="8" t="str">
        <f>IF(B94="","",IF(INDEX(Orcamento!$T$7:$T$106,MATCH(A94,Orcamento!$A$7:$A$106,0))&lt;&gt;"OK","Rever orçamento de origem",IF(OR(COUNT(F94:I94,K94)&lt;&gt;5,M94="",N94=""),"Falta concluir análise do artigo",IF(OR(MIN(F94:I94,K94)&lt;0,F94&gt;INDEX(Orcamento!$J$7:$J$106,MATCH(A94,Orcamento!$A$7:$A$106,0)),J94&lt;0,K94&gt;J94),"Rever exclusões ou coberturas",IF(AND(OR(INDEX(Orcamento!$D$7:$D$106,MATCH(A94,Orcamento!$A$7:$A$106,0))="Pessoal próprio",INDEX(Orcamento!$D$7:$D$106,MATCH(A94,Orcamento!$A$7:$A$106,0))="Maquinaria própria"),J94&lt;&gt;0),"Rever exclusão de recursos próprios","OK")))))</f>
        <v/>
      </c>
    </row>
    <row r="95" spans="1:15" ht="34.950000000000003" customHeight="1">
      <c r="A95" s="8" t="s">
        <v>275</v>
      </c>
      <c r="B95" s="8" t="str">
        <f>IF(INDEX(Orcamento!$B$7:$B$106,MATCH(A95,Orcamento!$A$7:$A$106,0))="","",INDEX(Orcamento!$B$7:$B$106,MATCH(A95,Orcamento!$A$7:$A$106,0)))</f>
        <v/>
      </c>
      <c r="C95" s="8" t="str">
        <f>IF(INDEX(Orcamento!$B$7:$B$106,MATCH(A95,Orcamento!$A$7:$A$106,0))="","",INDEX(Orcamento!$C$7:$C$106,MATCH(A95,Orcamento!$A$7:$A$106,0)))</f>
        <v/>
      </c>
      <c r="D95" s="16" t="str">
        <f>IF(INDEX(Orcamento!$B$7:$B$106,MATCH(A95,Orcamento!$A$7:$A$106,0))="","",INDEX(Orcamento!$K$7:$K$106,MATCH(A95,Orcamento!$A$7:$A$106,0)))</f>
        <v/>
      </c>
      <c r="E95" s="16" t="str">
        <f>IF(INDEX(Orcamento!$B$7:$B$106,MATCH(A95,Orcamento!$A$7:$A$106,0))="","",INDEX(Orcamento!$S$7:$S$106,MATCH(A95,Orcamento!$A$7:$A$106,0)))</f>
        <v/>
      </c>
      <c r="F95" s="22"/>
      <c r="G95" s="22"/>
      <c r="H95" s="22"/>
      <c r="I95" s="22"/>
      <c r="J95" s="16" t="str">
        <f t="shared" si="4"/>
        <v/>
      </c>
      <c r="K95" s="22"/>
      <c r="L95" s="16" t="str">
        <f t="shared" si="5"/>
        <v/>
      </c>
      <c r="M95" s="21"/>
      <c r="N95" s="21"/>
      <c r="O95" s="8" t="str">
        <f>IF(B95="","",IF(INDEX(Orcamento!$T$7:$T$106,MATCH(A95,Orcamento!$A$7:$A$106,0))&lt;&gt;"OK","Rever orçamento de origem",IF(OR(COUNT(F95:I95,K95)&lt;&gt;5,M95="",N95=""),"Falta concluir análise do artigo",IF(OR(MIN(F95:I95,K95)&lt;0,F95&gt;INDEX(Orcamento!$J$7:$J$106,MATCH(A95,Orcamento!$A$7:$A$106,0)),J95&lt;0,K95&gt;J95),"Rever exclusões ou coberturas",IF(AND(OR(INDEX(Orcamento!$D$7:$D$106,MATCH(A95,Orcamento!$A$7:$A$106,0))="Pessoal próprio",INDEX(Orcamento!$D$7:$D$106,MATCH(A95,Orcamento!$A$7:$A$106,0))="Maquinaria própria"),J95&lt;&gt;0),"Rever exclusão de recursos próprios","OK")))))</f>
        <v/>
      </c>
    </row>
    <row r="96" spans="1:15" ht="34.950000000000003" customHeight="1">
      <c r="A96" s="8" t="s">
        <v>276</v>
      </c>
      <c r="B96" s="8" t="str">
        <f>IF(INDEX(Orcamento!$B$7:$B$106,MATCH(A96,Orcamento!$A$7:$A$106,0))="","",INDEX(Orcamento!$B$7:$B$106,MATCH(A96,Orcamento!$A$7:$A$106,0)))</f>
        <v/>
      </c>
      <c r="C96" s="8" t="str">
        <f>IF(INDEX(Orcamento!$B$7:$B$106,MATCH(A96,Orcamento!$A$7:$A$106,0))="","",INDEX(Orcamento!$C$7:$C$106,MATCH(A96,Orcamento!$A$7:$A$106,0)))</f>
        <v/>
      </c>
      <c r="D96" s="16" t="str">
        <f>IF(INDEX(Orcamento!$B$7:$B$106,MATCH(A96,Orcamento!$A$7:$A$106,0))="","",INDEX(Orcamento!$K$7:$K$106,MATCH(A96,Orcamento!$A$7:$A$106,0)))</f>
        <v/>
      </c>
      <c r="E96" s="16" t="str">
        <f>IF(INDEX(Orcamento!$B$7:$B$106,MATCH(A96,Orcamento!$A$7:$A$106,0))="","",INDEX(Orcamento!$S$7:$S$106,MATCH(A96,Orcamento!$A$7:$A$106,0)))</f>
        <v/>
      </c>
      <c r="F96" s="22"/>
      <c r="G96" s="22"/>
      <c r="H96" s="22"/>
      <c r="I96" s="22"/>
      <c r="J96" s="16" t="str">
        <f t="shared" si="4"/>
        <v/>
      </c>
      <c r="K96" s="22"/>
      <c r="L96" s="16" t="str">
        <f t="shared" si="5"/>
        <v/>
      </c>
      <c r="M96" s="21"/>
      <c r="N96" s="21"/>
      <c r="O96" s="8" t="str">
        <f>IF(B96="","",IF(INDEX(Orcamento!$T$7:$T$106,MATCH(A96,Orcamento!$A$7:$A$106,0))&lt;&gt;"OK","Rever orçamento de origem",IF(OR(COUNT(F96:I96,K96)&lt;&gt;5,M96="",N96=""),"Falta concluir análise do artigo",IF(OR(MIN(F96:I96,K96)&lt;0,F96&gt;INDEX(Orcamento!$J$7:$J$106,MATCH(A96,Orcamento!$A$7:$A$106,0)),J96&lt;0,K96&gt;J96),"Rever exclusões ou coberturas",IF(AND(OR(INDEX(Orcamento!$D$7:$D$106,MATCH(A96,Orcamento!$A$7:$A$106,0))="Pessoal próprio",INDEX(Orcamento!$D$7:$D$106,MATCH(A96,Orcamento!$A$7:$A$106,0))="Maquinaria própria"),J96&lt;&gt;0),"Rever exclusão de recursos próprios","OK")))))</f>
        <v/>
      </c>
    </row>
    <row r="97" spans="1:15" ht="34.950000000000003" customHeight="1">
      <c r="A97" s="8" t="s">
        <v>277</v>
      </c>
      <c r="B97" s="8" t="str">
        <f>IF(INDEX(Orcamento!$B$7:$B$106,MATCH(A97,Orcamento!$A$7:$A$106,0))="","",INDEX(Orcamento!$B$7:$B$106,MATCH(A97,Orcamento!$A$7:$A$106,0)))</f>
        <v/>
      </c>
      <c r="C97" s="8" t="str">
        <f>IF(INDEX(Orcamento!$B$7:$B$106,MATCH(A97,Orcamento!$A$7:$A$106,0))="","",INDEX(Orcamento!$C$7:$C$106,MATCH(A97,Orcamento!$A$7:$A$106,0)))</f>
        <v/>
      </c>
      <c r="D97" s="16" t="str">
        <f>IF(INDEX(Orcamento!$B$7:$B$106,MATCH(A97,Orcamento!$A$7:$A$106,0))="","",INDEX(Orcamento!$K$7:$K$106,MATCH(A97,Orcamento!$A$7:$A$106,0)))</f>
        <v/>
      </c>
      <c r="E97" s="16" t="str">
        <f>IF(INDEX(Orcamento!$B$7:$B$106,MATCH(A97,Orcamento!$A$7:$A$106,0))="","",INDEX(Orcamento!$S$7:$S$106,MATCH(A97,Orcamento!$A$7:$A$106,0)))</f>
        <v/>
      </c>
      <c r="F97" s="22"/>
      <c r="G97" s="22"/>
      <c r="H97" s="22"/>
      <c r="I97" s="22"/>
      <c r="J97" s="16" t="str">
        <f t="shared" si="4"/>
        <v/>
      </c>
      <c r="K97" s="22"/>
      <c r="L97" s="16" t="str">
        <f t="shared" si="5"/>
        <v/>
      </c>
      <c r="M97" s="21"/>
      <c r="N97" s="21"/>
      <c r="O97" s="8" t="str">
        <f>IF(B97="","",IF(INDEX(Orcamento!$T$7:$T$106,MATCH(A97,Orcamento!$A$7:$A$106,0))&lt;&gt;"OK","Rever orçamento de origem",IF(OR(COUNT(F97:I97,K97)&lt;&gt;5,M97="",N97=""),"Falta concluir análise do artigo",IF(OR(MIN(F97:I97,K97)&lt;0,F97&gt;INDEX(Orcamento!$J$7:$J$106,MATCH(A97,Orcamento!$A$7:$A$106,0)),J97&lt;0,K97&gt;J97),"Rever exclusões ou coberturas",IF(AND(OR(INDEX(Orcamento!$D$7:$D$106,MATCH(A97,Orcamento!$A$7:$A$106,0))="Pessoal próprio",INDEX(Orcamento!$D$7:$D$106,MATCH(A97,Orcamento!$A$7:$A$106,0))="Maquinaria própria"),J97&lt;&gt;0),"Rever exclusão de recursos próprios","OK")))))</f>
        <v/>
      </c>
    </row>
    <row r="98" spans="1:15" ht="34.950000000000003" customHeight="1">
      <c r="A98" s="8" t="s">
        <v>278</v>
      </c>
      <c r="B98" s="8" t="str">
        <f>IF(INDEX(Orcamento!$B$7:$B$106,MATCH(A98,Orcamento!$A$7:$A$106,0))="","",INDEX(Orcamento!$B$7:$B$106,MATCH(A98,Orcamento!$A$7:$A$106,0)))</f>
        <v/>
      </c>
      <c r="C98" s="8" t="str">
        <f>IF(INDEX(Orcamento!$B$7:$B$106,MATCH(A98,Orcamento!$A$7:$A$106,0))="","",INDEX(Orcamento!$C$7:$C$106,MATCH(A98,Orcamento!$A$7:$A$106,0)))</f>
        <v/>
      </c>
      <c r="D98" s="16" t="str">
        <f>IF(INDEX(Orcamento!$B$7:$B$106,MATCH(A98,Orcamento!$A$7:$A$106,0))="","",INDEX(Orcamento!$K$7:$K$106,MATCH(A98,Orcamento!$A$7:$A$106,0)))</f>
        <v/>
      </c>
      <c r="E98" s="16" t="str">
        <f>IF(INDEX(Orcamento!$B$7:$B$106,MATCH(A98,Orcamento!$A$7:$A$106,0))="","",INDEX(Orcamento!$S$7:$S$106,MATCH(A98,Orcamento!$A$7:$A$106,0)))</f>
        <v/>
      </c>
      <c r="F98" s="22"/>
      <c r="G98" s="22"/>
      <c r="H98" s="22"/>
      <c r="I98" s="22"/>
      <c r="J98" s="16" t="str">
        <f t="shared" si="4"/>
        <v/>
      </c>
      <c r="K98" s="22"/>
      <c r="L98" s="16" t="str">
        <f t="shared" si="5"/>
        <v/>
      </c>
      <c r="M98" s="21"/>
      <c r="N98" s="21"/>
      <c r="O98" s="8" t="str">
        <f>IF(B98="","",IF(INDEX(Orcamento!$T$7:$T$106,MATCH(A98,Orcamento!$A$7:$A$106,0))&lt;&gt;"OK","Rever orçamento de origem",IF(OR(COUNT(F98:I98,K98)&lt;&gt;5,M98="",N98=""),"Falta concluir análise do artigo",IF(OR(MIN(F98:I98,K98)&lt;0,F98&gt;INDEX(Orcamento!$J$7:$J$106,MATCH(A98,Orcamento!$A$7:$A$106,0)),J98&lt;0,K98&gt;J98),"Rever exclusões ou coberturas",IF(AND(OR(INDEX(Orcamento!$D$7:$D$106,MATCH(A98,Orcamento!$A$7:$A$106,0))="Pessoal próprio",INDEX(Orcamento!$D$7:$D$106,MATCH(A98,Orcamento!$A$7:$A$106,0))="Maquinaria própria"),J98&lt;&gt;0),"Rever exclusão de recursos próprios","OK")))))</f>
        <v/>
      </c>
    </row>
    <row r="99" spans="1:15" ht="34.950000000000003" customHeight="1">
      <c r="A99" s="8" t="s">
        <v>279</v>
      </c>
      <c r="B99" s="8" t="str">
        <f>IF(INDEX(Orcamento!$B$7:$B$106,MATCH(A99,Orcamento!$A$7:$A$106,0))="","",INDEX(Orcamento!$B$7:$B$106,MATCH(A99,Orcamento!$A$7:$A$106,0)))</f>
        <v/>
      </c>
      <c r="C99" s="8" t="str">
        <f>IF(INDEX(Orcamento!$B$7:$B$106,MATCH(A99,Orcamento!$A$7:$A$106,0))="","",INDEX(Orcamento!$C$7:$C$106,MATCH(A99,Orcamento!$A$7:$A$106,0)))</f>
        <v/>
      </c>
      <c r="D99" s="16" t="str">
        <f>IF(INDEX(Orcamento!$B$7:$B$106,MATCH(A99,Orcamento!$A$7:$A$106,0))="","",INDEX(Orcamento!$K$7:$K$106,MATCH(A99,Orcamento!$A$7:$A$106,0)))</f>
        <v/>
      </c>
      <c r="E99" s="16" t="str">
        <f>IF(INDEX(Orcamento!$B$7:$B$106,MATCH(A99,Orcamento!$A$7:$A$106,0))="","",INDEX(Orcamento!$S$7:$S$106,MATCH(A99,Orcamento!$A$7:$A$106,0)))</f>
        <v/>
      </c>
      <c r="F99" s="22"/>
      <c r="G99" s="22"/>
      <c r="H99" s="22"/>
      <c r="I99" s="22"/>
      <c r="J99" s="16" t="str">
        <f t="shared" si="4"/>
        <v/>
      </c>
      <c r="K99" s="22"/>
      <c r="L99" s="16" t="str">
        <f t="shared" si="5"/>
        <v/>
      </c>
      <c r="M99" s="21"/>
      <c r="N99" s="21"/>
      <c r="O99" s="8" t="str">
        <f>IF(B99="","",IF(INDEX(Orcamento!$T$7:$T$106,MATCH(A99,Orcamento!$A$7:$A$106,0))&lt;&gt;"OK","Rever orçamento de origem",IF(OR(COUNT(F99:I99,K99)&lt;&gt;5,M99="",N99=""),"Falta concluir análise do artigo",IF(OR(MIN(F99:I99,K99)&lt;0,F99&gt;INDEX(Orcamento!$J$7:$J$106,MATCH(A99,Orcamento!$A$7:$A$106,0)),J99&lt;0,K99&gt;J99),"Rever exclusões ou coberturas",IF(AND(OR(INDEX(Orcamento!$D$7:$D$106,MATCH(A99,Orcamento!$A$7:$A$106,0))="Pessoal próprio",INDEX(Orcamento!$D$7:$D$106,MATCH(A99,Orcamento!$A$7:$A$106,0))="Maquinaria própria"),J99&lt;&gt;0),"Rever exclusão de recursos próprios","OK")))))</f>
        <v/>
      </c>
    </row>
    <row r="100" spans="1:15" ht="34.950000000000003" customHeight="1">
      <c r="A100" s="8" t="s">
        <v>280</v>
      </c>
      <c r="B100" s="8" t="str">
        <f>IF(INDEX(Orcamento!$B$7:$B$106,MATCH(A100,Orcamento!$A$7:$A$106,0))="","",INDEX(Orcamento!$B$7:$B$106,MATCH(A100,Orcamento!$A$7:$A$106,0)))</f>
        <v/>
      </c>
      <c r="C100" s="8" t="str">
        <f>IF(INDEX(Orcamento!$B$7:$B$106,MATCH(A100,Orcamento!$A$7:$A$106,0))="","",INDEX(Orcamento!$C$7:$C$106,MATCH(A100,Orcamento!$A$7:$A$106,0)))</f>
        <v/>
      </c>
      <c r="D100" s="16" t="str">
        <f>IF(INDEX(Orcamento!$B$7:$B$106,MATCH(A100,Orcamento!$A$7:$A$106,0))="","",INDEX(Orcamento!$K$7:$K$106,MATCH(A100,Orcamento!$A$7:$A$106,0)))</f>
        <v/>
      </c>
      <c r="E100" s="16" t="str">
        <f>IF(INDEX(Orcamento!$B$7:$B$106,MATCH(A100,Orcamento!$A$7:$A$106,0))="","",INDEX(Orcamento!$S$7:$S$106,MATCH(A100,Orcamento!$A$7:$A$106,0)))</f>
        <v/>
      </c>
      <c r="F100" s="22"/>
      <c r="G100" s="22"/>
      <c r="H100" s="22"/>
      <c r="I100" s="22"/>
      <c r="J100" s="16" t="str">
        <f t="shared" si="4"/>
        <v/>
      </c>
      <c r="K100" s="22"/>
      <c r="L100" s="16" t="str">
        <f t="shared" si="5"/>
        <v/>
      </c>
      <c r="M100" s="21"/>
      <c r="N100" s="21"/>
      <c r="O100" s="8" t="str">
        <f>IF(B100="","",IF(INDEX(Orcamento!$T$7:$T$106,MATCH(A100,Orcamento!$A$7:$A$106,0))&lt;&gt;"OK","Rever orçamento de origem",IF(OR(COUNT(F100:I100,K100)&lt;&gt;5,M100="",N100=""),"Falta concluir análise do artigo",IF(OR(MIN(F100:I100,K100)&lt;0,F100&gt;INDEX(Orcamento!$J$7:$J$106,MATCH(A100,Orcamento!$A$7:$A$106,0)),J100&lt;0,K100&gt;J100),"Rever exclusões ou coberturas",IF(AND(OR(INDEX(Orcamento!$D$7:$D$106,MATCH(A100,Orcamento!$A$7:$A$106,0))="Pessoal próprio",INDEX(Orcamento!$D$7:$D$106,MATCH(A100,Orcamento!$A$7:$A$106,0))="Maquinaria própria"),J100&lt;&gt;0),"Rever exclusão de recursos próprios","OK")))))</f>
        <v/>
      </c>
    </row>
    <row r="101" spans="1:15" ht="34.950000000000003" customHeight="1">
      <c r="A101" s="8" t="s">
        <v>281</v>
      </c>
      <c r="B101" s="8" t="str">
        <f>IF(INDEX(Orcamento!$B$7:$B$106,MATCH(A101,Orcamento!$A$7:$A$106,0))="","",INDEX(Orcamento!$B$7:$B$106,MATCH(A101,Orcamento!$A$7:$A$106,0)))</f>
        <v/>
      </c>
      <c r="C101" s="8" t="str">
        <f>IF(INDEX(Orcamento!$B$7:$B$106,MATCH(A101,Orcamento!$A$7:$A$106,0))="","",INDEX(Orcamento!$C$7:$C$106,MATCH(A101,Orcamento!$A$7:$A$106,0)))</f>
        <v/>
      </c>
      <c r="D101" s="16" t="str">
        <f>IF(INDEX(Orcamento!$B$7:$B$106,MATCH(A101,Orcamento!$A$7:$A$106,0))="","",INDEX(Orcamento!$K$7:$K$106,MATCH(A101,Orcamento!$A$7:$A$106,0)))</f>
        <v/>
      </c>
      <c r="E101" s="16" t="str">
        <f>IF(INDEX(Orcamento!$B$7:$B$106,MATCH(A101,Orcamento!$A$7:$A$106,0))="","",INDEX(Orcamento!$S$7:$S$106,MATCH(A101,Orcamento!$A$7:$A$106,0)))</f>
        <v/>
      </c>
      <c r="F101" s="22"/>
      <c r="G101" s="22"/>
      <c r="H101" s="22"/>
      <c r="I101" s="22"/>
      <c r="J101" s="16" t="str">
        <f t="shared" si="4"/>
        <v/>
      </c>
      <c r="K101" s="22"/>
      <c r="L101" s="16" t="str">
        <f t="shared" si="5"/>
        <v/>
      </c>
      <c r="M101" s="21"/>
      <c r="N101" s="21"/>
      <c r="O101" s="8" t="str">
        <f>IF(B101="","",IF(INDEX(Orcamento!$T$7:$T$106,MATCH(A101,Orcamento!$A$7:$A$106,0))&lt;&gt;"OK","Rever orçamento de origem",IF(OR(COUNT(F101:I101,K101)&lt;&gt;5,M101="",N101=""),"Falta concluir análise do artigo",IF(OR(MIN(F101:I101,K101)&lt;0,F101&gt;INDEX(Orcamento!$J$7:$J$106,MATCH(A101,Orcamento!$A$7:$A$106,0)),J101&lt;0,K101&gt;J101),"Rever exclusões ou coberturas",IF(AND(OR(INDEX(Orcamento!$D$7:$D$106,MATCH(A101,Orcamento!$A$7:$A$106,0))="Pessoal próprio",INDEX(Orcamento!$D$7:$D$106,MATCH(A101,Orcamento!$A$7:$A$106,0))="Maquinaria própria"),J101&lt;&gt;0),"Rever exclusão de recursos próprios","OK")))))</f>
        <v/>
      </c>
    </row>
    <row r="102" spans="1:15" ht="34.950000000000003" customHeight="1">
      <c r="A102" s="8" t="s">
        <v>282</v>
      </c>
      <c r="B102" s="8" t="str">
        <f>IF(INDEX(Orcamento!$B$7:$B$106,MATCH(A102,Orcamento!$A$7:$A$106,0))="","",INDEX(Orcamento!$B$7:$B$106,MATCH(A102,Orcamento!$A$7:$A$106,0)))</f>
        <v/>
      </c>
      <c r="C102" s="8" t="str">
        <f>IF(INDEX(Orcamento!$B$7:$B$106,MATCH(A102,Orcamento!$A$7:$A$106,0))="","",INDEX(Orcamento!$C$7:$C$106,MATCH(A102,Orcamento!$A$7:$A$106,0)))</f>
        <v/>
      </c>
      <c r="D102" s="16" t="str">
        <f>IF(INDEX(Orcamento!$B$7:$B$106,MATCH(A102,Orcamento!$A$7:$A$106,0))="","",INDEX(Orcamento!$K$7:$K$106,MATCH(A102,Orcamento!$A$7:$A$106,0)))</f>
        <v/>
      </c>
      <c r="E102" s="16" t="str">
        <f>IF(INDEX(Orcamento!$B$7:$B$106,MATCH(A102,Orcamento!$A$7:$A$106,0))="","",INDEX(Orcamento!$S$7:$S$106,MATCH(A102,Orcamento!$A$7:$A$106,0)))</f>
        <v/>
      </c>
      <c r="F102" s="22"/>
      <c r="G102" s="22"/>
      <c r="H102" s="22"/>
      <c r="I102" s="22"/>
      <c r="J102" s="16" t="str">
        <f t="shared" si="4"/>
        <v/>
      </c>
      <c r="K102" s="22"/>
      <c r="L102" s="16" t="str">
        <f t="shared" si="5"/>
        <v/>
      </c>
      <c r="M102" s="21"/>
      <c r="N102" s="21"/>
      <c r="O102" s="8" t="str">
        <f>IF(B102="","",IF(INDEX(Orcamento!$T$7:$T$106,MATCH(A102,Orcamento!$A$7:$A$106,0))&lt;&gt;"OK","Rever orçamento de origem",IF(OR(COUNT(F102:I102,K102)&lt;&gt;5,M102="",N102=""),"Falta concluir análise do artigo",IF(OR(MIN(F102:I102,K102)&lt;0,F102&gt;INDEX(Orcamento!$J$7:$J$106,MATCH(A102,Orcamento!$A$7:$A$106,0)),J102&lt;0,K102&gt;J102),"Rever exclusões ou coberturas",IF(AND(OR(INDEX(Orcamento!$D$7:$D$106,MATCH(A102,Orcamento!$A$7:$A$106,0))="Pessoal próprio",INDEX(Orcamento!$D$7:$D$106,MATCH(A102,Orcamento!$A$7:$A$106,0))="Maquinaria própria"),J102&lt;&gt;0),"Rever exclusão de recursos próprios","OK")))))</f>
        <v/>
      </c>
    </row>
    <row r="103" spans="1:15" ht="34.950000000000003" customHeight="1">
      <c r="A103" s="8" t="s">
        <v>283</v>
      </c>
      <c r="B103" s="8" t="str">
        <f>IF(INDEX(Orcamento!$B$7:$B$106,MATCH(A103,Orcamento!$A$7:$A$106,0))="","",INDEX(Orcamento!$B$7:$B$106,MATCH(A103,Orcamento!$A$7:$A$106,0)))</f>
        <v/>
      </c>
      <c r="C103" s="8" t="str">
        <f>IF(INDEX(Orcamento!$B$7:$B$106,MATCH(A103,Orcamento!$A$7:$A$106,0))="","",INDEX(Orcamento!$C$7:$C$106,MATCH(A103,Orcamento!$A$7:$A$106,0)))</f>
        <v/>
      </c>
      <c r="D103" s="16" t="str">
        <f>IF(INDEX(Orcamento!$B$7:$B$106,MATCH(A103,Orcamento!$A$7:$A$106,0))="","",INDEX(Orcamento!$K$7:$K$106,MATCH(A103,Orcamento!$A$7:$A$106,0)))</f>
        <v/>
      </c>
      <c r="E103" s="16" t="str">
        <f>IF(INDEX(Orcamento!$B$7:$B$106,MATCH(A103,Orcamento!$A$7:$A$106,0))="","",INDEX(Orcamento!$S$7:$S$106,MATCH(A103,Orcamento!$A$7:$A$106,0)))</f>
        <v/>
      </c>
      <c r="F103" s="22"/>
      <c r="G103" s="22"/>
      <c r="H103" s="22"/>
      <c r="I103" s="22"/>
      <c r="J103" s="16" t="str">
        <f t="shared" ref="J103:J106" si="6">IF(B103="","",IF(OR(NOT(ISNUMBER(D103)),COUNT(F103:I103)&lt;&gt;4),"Por apurar",D103-SUM(F103:I103)))</f>
        <v/>
      </c>
      <c r="K103" s="22"/>
      <c r="L103" s="16" t="str">
        <f t="shared" ref="L103:L106" si="7">IF(B103="","",IF(O103&lt;&gt;"OK","Por apurar",J103-K103))</f>
        <v/>
      </c>
      <c r="M103" s="21"/>
      <c r="N103" s="21"/>
      <c r="O103" s="8" t="str">
        <f>IF(B103="","",IF(INDEX(Orcamento!$T$7:$T$106,MATCH(A103,Orcamento!$A$7:$A$106,0))&lt;&gt;"OK","Rever orçamento de origem",IF(OR(COUNT(F103:I103,K103)&lt;&gt;5,M103="",N103=""),"Falta concluir análise do artigo",IF(OR(MIN(F103:I103,K103)&lt;0,F103&gt;INDEX(Orcamento!$J$7:$J$106,MATCH(A103,Orcamento!$A$7:$A$106,0)),J103&lt;0,K103&gt;J103),"Rever exclusões ou coberturas",IF(AND(OR(INDEX(Orcamento!$D$7:$D$106,MATCH(A103,Orcamento!$A$7:$A$106,0))="Pessoal próprio",INDEX(Orcamento!$D$7:$D$106,MATCH(A103,Orcamento!$A$7:$A$106,0))="Maquinaria própria"),J103&lt;&gt;0),"Rever exclusão de recursos próprios","OK")))))</f>
        <v/>
      </c>
    </row>
    <row r="104" spans="1:15" ht="34.950000000000003" customHeight="1">
      <c r="A104" s="8" t="s">
        <v>284</v>
      </c>
      <c r="B104" s="8" t="str">
        <f>IF(INDEX(Orcamento!$B$7:$B$106,MATCH(A104,Orcamento!$A$7:$A$106,0))="","",INDEX(Orcamento!$B$7:$B$106,MATCH(A104,Orcamento!$A$7:$A$106,0)))</f>
        <v/>
      </c>
      <c r="C104" s="8" t="str">
        <f>IF(INDEX(Orcamento!$B$7:$B$106,MATCH(A104,Orcamento!$A$7:$A$106,0))="","",INDEX(Orcamento!$C$7:$C$106,MATCH(A104,Orcamento!$A$7:$A$106,0)))</f>
        <v/>
      </c>
      <c r="D104" s="16" t="str">
        <f>IF(INDEX(Orcamento!$B$7:$B$106,MATCH(A104,Orcamento!$A$7:$A$106,0))="","",INDEX(Orcamento!$K$7:$K$106,MATCH(A104,Orcamento!$A$7:$A$106,0)))</f>
        <v/>
      </c>
      <c r="E104" s="16" t="str">
        <f>IF(INDEX(Orcamento!$B$7:$B$106,MATCH(A104,Orcamento!$A$7:$A$106,0))="","",INDEX(Orcamento!$S$7:$S$106,MATCH(A104,Orcamento!$A$7:$A$106,0)))</f>
        <v/>
      </c>
      <c r="F104" s="22"/>
      <c r="G104" s="22"/>
      <c r="H104" s="22"/>
      <c r="I104" s="22"/>
      <c r="J104" s="16" t="str">
        <f t="shared" si="6"/>
        <v/>
      </c>
      <c r="K104" s="22"/>
      <c r="L104" s="16" t="str">
        <f t="shared" si="7"/>
        <v/>
      </c>
      <c r="M104" s="21"/>
      <c r="N104" s="21"/>
      <c r="O104" s="8" t="str">
        <f>IF(B104="","",IF(INDEX(Orcamento!$T$7:$T$106,MATCH(A104,Orcamento!$A$7:$A$106,0))&lt;&gt;"OK","Rever orçamento de origem",IF(OR(COUNT(F104:I104,K104)&lt;&gt;5,M104="",N104=""),"Falta concluir análise do artigo",IF(OR(MIN(F104:I104,K104)&lt;0,F104&gt;INDEX(Orcamento!$J$7:$J$106,MATCH(A104,Orcamento!$A$7:$A$106,0)),J104&lt;0,K104&gt;J104),"Rever exclusões ou coberturas",IF(AND(OR(INDEX(Orcamento!$D$7:$D$106,MATCH(A104,Orcamento!$A$7:$A$106,0))="Pessoal próprio",INDEX(Orcamento!$D$7:$D$106,MATCH(A104,Orcamento!$A$7:$A$106,0))="Maquinaria própria"),J104&lt;&gt;0),"Rever exclusão de recursos próprios","OK")))))</f>
        <v/>
      </c>
    </row>
    <row r="105" spans="1:15" ht="34.950000000000003" customHeight="1">
      <c r="A105" s="8" t="s">
        <v>285</v>
      </c>
      <c r="B105" s="8" t="str">
        <f>IF(INDEX(Orcamento!$B$7:$B$106,MATCH(A105,Orcamento!$A$7:$A$106,0))="","",INDEX(Orcamento!$B$7:$B$106,MATCH(A105,Orcamento!$A$7:$A$106,0)))</f>
        <v/>
      </c>
      <c r="C105" s="8" t="str">
        <f>IF(INDEX(Orcamento!$B$7:$B$106,MATCH(A105,Orcamento!$A$7:$A$106,0))="","",INDEX(Orcamento!$C$7:$C$106,MATCH(A105,Orcamento!$A$7:$A$106,0)))</f>
        <v/>
      </c>
      <c r="D105" s="16" t="str">
        <f>IF(INDEX(Orcamento!$B$7:$B$106,MATCH(A105,Orcamento!$A$7:$A$106,0))="","",INDEX(Orcamento!$K$7:$K$106,MATCH(A105,Orcamento!$A$7:$A$106,0)))</f>
        <v/>
      </c>
      <c r="E105" s="16" t="str">
        <f>IF(INDEX(Orcamento!$B$7:$B$106,MATCH(A105,Orcamento!$A$7:$A$106,0))="","",INDEX(Orcamento!$S$7:$S$106,MATCH(A105,Orcamento!$A$7:$A$106,0)))</f>
        <v/>
      </c>
      <c r="F105" s="22"/>
      <c r="G105" s="22"/>
      <c r="H105" s="22"/>
      <c r="I105" s="22"/>
      <c r="J105" s="16" t="str">
        <f t="shared" si="6"/>
        <v/>
      </c>
      <c r="K105" s="22"/>
      <c r="L105" s="16" t="str">
        <f t="shared" si="7"/>
        <v/>
      </c>
      <c r="M105" s="21"/>
      <c r="N105" s="21"/>
      <c r="O105" s="8" t="str">
        <f>IF(B105="","",IF(INDEX(Orcamento!$T$7:$T$106,MATCH(A105,Orcamento!$A$7:$A$106,0))&lt;&gt;"OK","Rever orçamento de origem",IF(OR(COUNT(F105:I105,K105)&lt;&gt;5,M105="",N105=""),"Falta concluir análise do artigo",IF(OR(MIN(F105:I105,K105)&lt;0,F105&gt;INDEX(Orcamento!$J$7:$J$106,MATCH(A105,Orcamento!$A$7:$A$106,0)),J105&lt;0,K105&gt;J105),"Rever exclusões ou coberturas",IF(AND(OR(INDEX(Orcamento!$D$7:$D$106,MATCH(A105,Orcamento!$A$7:$A$106,0))="Pessoal próprio",INDEX(Orcamento!$D$7:$D$106,MATCH(A105,Orcamento!$A$7:$A$106,0))="Maquinaria própria"),J105&lt;&gt;0),"Rever exclusão de recursos próprios","OK")))))</f>
        <v/>
      </c>
    </row>
    <row r="106" spans="1:15" ht="34.950000000000003" customHeight="1">
      <c r="A106" s="8" t="s">
        <v>286</v>
      </c>
      <c r="B106" s="35" t="str">
        <f>IF(INDEX(Orcamento!$B$7:$B$306,MATCH(A106,Orcamento!$A$7:$A$306,0))="","",INDEX(Orcamento!$B$7:$B$306,MATCH(A106,Orcamento!$A$7:$A$306,0)))</f>
        <v/>
      </c>
      <c r="C106" s="35" t="str">
        <f>IF(INDEX(Orcamento!$B$7:$B$306,MATCH(A106,Orcamento!$A$7:$A$306,0))="","",INDEX(Orcamento!$C$7:$C$306,MATCH(A106,Orcamento!$A$7:$A$306,0)))</f>
        <v/>
      </c>
      <c r="D106" s="37" t="str">
        <f>IF(INDEX(Orcamento!$B$7:$B$306,MATCH(A106,Orcamento!$A$7:$A$306,0))="","",INDEX(Orcamento!$K$7:$K$306,MATCH(A106,Orcamento!$A$7:$A$306,0)))</f>
        <v/>
      </c>
      <c r="E106" s="37" t="str">
        <f>IF(INDEX(Orcamento!$B$7:$B$306,MATCH(A106,Orcamento!$A$7:$A$306,0))="","",INDEX(Orcamento!$S$7:$S$306,MATCH(A106,Orcamento!$A$7:$A$306,0)))</f>
        <v/>
      </c>
      <c r="F106" s="22"/>
      <c r="G106" s="22"/>
      <c r="H106" s="22"/>
      <c r="I106" s="22"/>
      <c r="J106" s="16" t="str">
        <f t="shared" si="6"/>
        <v/>
      </c>
      <c r="K106" s="22"/>
      <c r="L106" s="16" t="str">
        <f t="shared" si="7"/>
        <v/>
      </c>
      <c r="M106" s="21"/>
      <c r="N106" s="21"/>
      <c r="O106" s="35" t="str">
        <f>IF(B106="","",IF(INDEX(Orcamento!$T$7:$T$306,MATCH(A106,Orcamento!$A$7:$A$306,0))&lt;&gt;"OK","Rever orçamento de origem",IF(OR(COUNT(F106:I106,K106)&lt;&gt;5,M106="",N106=""),"Falta concluir análise do artigo",IF(OR(MIN(F106:I106,K106)&lt;0,F106&gt;INDEX(Orcamento!$J$7:$J$306,MATCH(A106,Orcamento!$A$7:$A$306,0)),J106&lt;0,K106&gt;J106),"Rever exclusões ou coberturas",IF(AND(OR(INDEX(Orcamento!$D$7:$D$306,MATCH(A106,Orcamento!$A$7:$A$306,0))="Pessoal próprio",INDEX(Orcamento!$D$7:$D$306,MATCH(A106,Orcamento!$A$7:$A$306,0))="Maquinaria própria"),J106&lt;&gt;0),"Rever exclusão de recursos próprios","OK")))))</f>
        <v/>
      </c>
    </row>
    <row r="107" spans="1:15" ht="34.950000000000003" customHeight="1">
      <c r="A107" s="8" t="s">
        <v>743</v>
      </c>
      <c r="B107" s="35" t="str">
        <f>IF(INDEX(Orcamento!$B$7:$B$306,MATCH(A107,Orcamento!$A$7:$A$306,0))="","",INDEX(Orcamento!$B$7:$B$306,MATCH(A107,Orcamento!$A$7:$A$306,0)))</f>
        <v/>
      </c>
      <c r="C107" s="35" t="str">
        <f>IF(INDEX(Orcamento!$B$7:$B$306,MATCH(A107,Orcamento!$A$7:$A$306,0))="","",INDEX(Orcamento!$C$7:$C$306,MATCH(A107,Orcamento!$A$7:$A$306,0)))</f>
        <v/>
      </c>
      <c r="D107" s="37" t="str">
        <f>IF(INDEX(Orcamento!$B$7:$B$306,MATCH(A107,Orcamento!$A$7:$A$306,0))="","",INDEX(Orcamento!$K$7:$K$306,MATCH(A107,Orcamento!$A$7:$A$306,0)))</f>
        <v/>
      </c>
      <c r="E107" s="37" t="str">
        <f>IF(INDEX(Orcamento!$B$7:$B$306,MATCH(A107,Orcamento!$A$7:$A$306,0))="","",INDEX(Orcamento!$S$7:$S$306,MATCH(A107,Orcamento!$A$7:$A$306,0)))</f>
        <v/>
      </c>
      <c r="F107" s="22"/>
      <c r="G107" s="22"/>
      <c r="H107" s="22"/>
      <c r="I107" s="22"/>
      <c r="J107" s="16" t="str">
        <f t="shared" ref="J107:J170" si="8">IF(B107="","",IF(OR(NOT(ISNUMBER(D107)),COUNT(F107:I107)&lt;&gt;4),"Por apurar",D107-SUM(F107:I107)))</f>
        <v/>
      </c>
      <c r="K107" s="22"/>
      <c r="L107" s="16" t="str">
        <f t="shared" ref="L107:L170" si="9">IF(B107="","",IF(O107&lt;&gt;"OK","Por apurar",J107-K107))</f>
        <v/>
      </c>
      <c r="M107" s="21"/>
      <c r="N107" s="21"/>
      <c r="O107" s="35" t="str">
        <f>IF(B107="","",IF(INDEX(Orcamento!$T$7:$T$306,MATCH(A107,Orcamento!$A$7:$A$306,0))&lt;&gt;"OK","Rever orçamento de origem",IF(OR(COUNT(F107:I107,K107)&lt;&gt;5,M107="",N107=""),"Falta concluir análise do artigo",IF(OR(MIN(F107:I107,K107)&lt;0,F107&gt;INDEX(Orcamento!$J$7:$J$306,MATCH(A107,Orcamento!$A$7:$A$306,0)),J107&lt;0,K107&gt;J107),"Rever exclusões ou coberturas",IF(AND(OR(INDEX(Orcamento!$D$7:$D$306,MATCH(A107,Orcamento!$A$7:$A$306,0))="Pessoal próprio",INDEX(Orcamento!$D$7:$D$306,MATCH(A107,Orcamento!$A$7:$A$306,0))="Maquinaria própria"),J107&lt;&gt;0),"Rever exclusão de recursos próprios","OK")))))</f>
        <v/>
      </c>
    </row>
    <row r="108" spans="1:15" ht="34.950000000000003" customHeight="1">
      <c r="A108" s="8" t="s">
        <v>744</v>
      </c>
      <c r="B108" s="35" t="str">
        <f>IF(INDEX(Orcamento!$B$7:$B$306,MATCH(A108,Orcamento!$A$7:$A$306,0))="","",INDEX(Orcamento!$B$7:$B$306,MATCH(A108,Orcamento!$A$7:$A$306,0)))</f>
        <v/>
      </c>
      <c r="C108" s="35" t="str">
        <f>IF(INDEX(Orcamento!$B$7:$B$306,MATCH(A108,Orcamento!$A$7:$A$306,0))="","",INDEX(Orcamento!$C$7:$C$306,MATCH(A108,Orcamento!$A$7:$A$306,0)))</f>
        <v/>
      </c>
      <c r="D108" s="37" t="str">
        <f>IF(INDEX(Orcamento!$B$7:$B$306,MATCH(A108,Orcamento!$A$7:$A$306,0))="","",INDEX(Orcamento!$K$7:$K$306,MATCH(A108,Orcamento!$A$7:$A$306,0)))</f>
        <v/>
      </c>
      <c r="E108" s="37" t="str">
        <f>IF(INDEX(Orcamento!$B$7:$B$306,MATCH(A108,Orcamento!$A$7:$A$306,0))="","",INDEX(Orcamento!$S$7:$S$306,MATCH(A108,Orcamento!$A$7:$A$306,0)))</f>
        <v/>
      </c>
      <c r="F108" s="22"/>
      <c r="G108" s="22"/>
      <c r="H108" s="22"/>
      <c r="I108" s="22"/>
      <c r="J108" s="16" t="str">
        <f t="shared" si="8"/>
        <v/>
      </c>
      <c r="K108" s="22"/>
      <c r="L108" s="16" t="str">
        <f t="shared" si="9"/>
        <v/>
      </c>
      <c r="M108" s="21"/>
      <c r="N108" s="21"/>
      <c r="O108" s="35" t="str">
        <f>IF(B108="","",IF(INDEX(Orcamento!$T$7:$T$306,MATCH(A108,Orcamento!$A$7:$A$306,0))&lt;&gt;"OK","Rever orçamento de origem",IF(OR(COUNT(F108:I108,K108)&lt;&gt;5,M108="",N108=""),"Falta concluir análise do artigo",IF(OR(MIN(F108:I108,K108)&lt;0,F108&gt;INDEX(Orcamento!$J$7:$J$306,MATCH(A108,Orcamento!$A$7:$A$306,0)),J108&lt;0,K108&gt;J108),"Rever exclusões ou coberturas",IF(AND(OR(INDEX(Orcamento!$D$7:$D$306,MATCH(A108,Orcamento!$A$7:$A$306,0))="Pessoal próprio",INDEX(Orcamento!$D$7:$D$306,MATCH(A108,Orcamento!$A$7:$A$306,0))="Maquinaria própria"),J108&lt;&gt;0),"Rever exclusão de recursos próprios","OK")))))</f>
        <v/>
      </c>
    </row>
    <row r="109" spans="1:15" ht="34.950000000000003" customHeight="1">
      <c r="A109" s="8" t="s">
        <v>745</v>
      </c>
      <c r="B109" s="35" t="str">
        <f>IF(INDEX(Orcamento!$B$7:$B$306,MATCH(A109,Orcamento!$A$7:$A$306,0))="","",INDEX(Orcamento!$B$7:$B$306,MATCH(A109,Orcamento!$A$7:$A$306,0)))</f>
        <v/>
      </c>
      <c r="C109" s="35" t="str">
        <f>IF(INDEX(Orcamento!$B$7:$B$306,MATCH(A109,Orcamento!$A$7:$A$306,0))="","",INDEX(Orcamento!$C$7:$C$306,MATCH(A109,Orcamento!$A$7:$A$306,0)))</f>
        <v/>
      </c>
      <c r="D109" s="37" t="str">
        <f>IF(INDEX(Orcamento!$B$7:$B$306,MATCH(A109,Orcamento!$A$7:$A$306,0))="","",INDEX(Orcamento!$K$7:$K$306,MATCH(A109,Orcamento!$A$7:$A$306,0)))</f>
        <v/>
      </c>
      <c r="E109" s="37" t="str">
        <f>IF(INDEX(Orcamento!$B$7:$B$306,MATCH(A109,Orcamento!$A$7:$A$306,0))="","",INDEX(Orcamento!$S$7:$S$306,MATCH(A109,Orcamento!$A$7:$A$306,0)))</f>
        <v/>
      </c>
      <c r="F109" s="22"/>
      <c r="G109" s="22"/>
      <c r="H109" s="22"/>
      <c r="I109" s="22"/>
      <c r="J109" s="16" t="str">
        <f t="shared" si="8"/>
        <v/>
      </c>
      <c r="K109" s="22"/>
      <c r="L109" s="16" t="str">
        <f t="shared" si="9"/>
        <v/>
      </c>
      <c r="M109" s="21"/>
      <c r="N109" s="21"/>
      <c r="O109" s="35" t="str">
        <f>IF(B109="","",IF(INDEX(Orcamento!$T$7:$T$306,MATCH(A109,Orcamento!$A$7:$A$306,0))&lt;&gt;"OK","Rever orçamento de origem",IF(OR(COUNT(F109:I109,K109)&lt;&gt;5,M109="",N109=""),"Falta concluir análise do artigo",IF(OR(MIN(F109:I109,K109)&lt;0,F109&gt;INDEX(Orcamento!$J$7:$J$306,MATCH(A109,Orcamento!$A$7:$A$306,0)),J109&lt;0,K109&gt;J109),"Rever exclusões ou coberturas",IF(AND(OR(INDEX(Orcamento!$D$7:$D$306,MATCH(A109,Orcamento!$A$7:$A$306,0))="Pessoal próprio",INDEX(Orcamento!$D$7:$D$306,MATCH(A109,Orcamento!$A$7:$A$306,0))="Maquinaria própria"),J109&lt;&gt;0),"Rever exclusão de recursos próprios","OK")))))</f>
        <v/>
      </c>
    </row>
    <row r="110" spans="1:15" ht="34.950000000000003" customHeight="1">
      <c r="A110" s="8" t="s">
        <v>746</v>
      </c>
      <c r="B110" s="35" t="str">
        <f>IF(INDEX(Orcamento!$B$7:$B$306,MATCH(A110,Orcamento!$A$7:$A$306,0))="","",INDEX(Orcamento!$B$7:$B$306,MATCH(A110,Orcamento!$A$7:$A$306,0)))</f>
        <v/>
      </c>
      <c r="C110" s="35" t="str">
        <f>IF(INDEX(Orcamento!$B$7:$B$306,MATCH(A110,Orcamento!$A$7:$A$306,0))="","",INDEX(Orcamento!$C$7:$C$306,MATCH(A110,Orcamento!$A$7:$A$306,0)))</f>
        <v/>
      </c>
      <c r="D110" s="37" t="str">
        <f>IF(INDEX(Orcamento!$B$7:$B$306,MATCH(A110,Orcamento!$A$7:$A$306,0))="","",INDEX(Orcamento!$K$7:$K$306,MATCH(A110,Orcamento!$A$7:$A$306,0)))</f>
        <v/>
      </c>
      <c r="E110" s="37" t="str">
        <f>IF(INDEX(Orcamento!$B$7:$B$306,MATCH(A110,Orcamento!$A$7:$A$306,0))="","",INDEX(Orcamento!$S$7:$S$306,MATCH(A110,Orcamento!$A$7:$A$306,0)))</f>
        <v/>
      </c>
      <c r="F110" s="22"/>
      <c r="G110" s="22"/>
      <c r="H110" s="22"/>
      <c r="I110" s="22"/>
      <c r="J110" s="16" t="str">
        <f t="shared" si="8"/>
        <v/>
      </c>
      <c r="K110" s="22"/>
      <c r="L110" s="16" t="str">
        <f t="shared" si="9"/>
        <v/>
      </c>
      <c r="M110" s="21"/>
      <c r="N110" s="21"/>
      <c r="O110" s="35" t="str">
        <f>IF(B110="","",IF(INDEX(Orcamento!$T$7:$T$306,MATCH(A110,Orcamento!$A$7:$A$306,0))&lt;&gt;"OK","Rever orçamento de origem",IF(OR(COUNT(F110:I110,K110)&lt;&gt;5,M110="",N110=""),"Falta concluir análise do artigo",IF(OR(MIN(F110:I110,K110)&lt;0,F110&gt;INDEX(Orcamento!$J$7:$J$306,MATCH(A110,Orcamento!$A$7:$A$306,0)),J110&lt;0,K110&gt;J110),"Rever exclusões ou coberturas",IF(AND(OR(INDEX(Orcamento!$D$7:$D$306,MATCH(A110,Orcamento!$A$7:$A$306,0))="Pessoal próprio",INDEX(Orcamento!$D$7:$D$306,MATCH(A110,Orcamento!$A$7:$A$306,0))="Maquinaria própria"),J110&lt;&gt;0),"Rever exclusão de recursos próprios","OK")))))</f>
        <v/>
      </c>
    </row>
    <row r="111" spans="1:15" ht="34.950000000000003" customHeight="1">
      <c r="A111" s="8" t="s">
        <v>903</v>
      </c>
      <c r="B111" s="35" t="str">
        <f>IF(INDEX(Orcamento!$B$7:$B$306,MATCH(A111,Orcamento!$A$7:$A$306,0))="","",INDEX(Orcamento!$B$7:$B$306,MATCH(A111,Orcamento!$A$7:$A$306,0)))</f>
        <v/>
      </c>
      <c r="C111" s="35" t="str">
        <f>IF(INDEX(Orcamento!$B$7:$B$306,MATCH(A111,Orcamento!$A$7:$A$306,0))="","",INDEX(Orcamento!$C$7:$C$306,MATCH(A111,Orcamento!$A$7:$A$306,0)))</f>
        <v/>
      </c>
      <c r="D111" s="37" t="str">
        <f>IF(INDEX(Orcamento!$B$7:$B$306,MATCH(A111,Orcamento!$A$7:$A$306,0))="","",INDEX(Orcamento!$K$7:$K$306,MATCH(A111,Orcamento!$A$7:$A$306,0)))</f>
        <v/>
      </c>
      <c r="E111" s="37" t="str">
        <f>IF(INDEX(Orcamento!$B$7:$B$306,MATCH(A111,Orcamento!$A$7:$A$306,0))="","",INDEX(Orcamento!$S$7:$S$306,MATCH(A111,Orcamento!$A$7:$A$306,0)))</f>
        <v/>
      </c>
      <c r="F111" s="22"/>
      <c r="G111" s="22"/>
      <c r="H111" s="22"/>
      <c r="I111" s="22"/>
      <c r="J111" s="16" t="str">
        <f t="shared" si="8"/>
        <v/>
      </c>
      <c r="K111" s="22"/>
      <c r="L111" s="16" t="str">
        <f t="shared" si="9"/>
        <v/>
      </c>
      <c r="M111" s="21"/>
      <c r="N111" s="21"/>
      <c r="O111" s="35" t="str">
        <f>IF(B111="","",IF(INDEX(Orcamento!$T$7:$T$306,MATCH(A111,Orcamento!$A$7:$A$306,0))&lt;&gt;"OK","Rever orçamento de origem",IF(OR(COUNT(F111:I111,K111)&lt;&gt;5,M111="",N111=""),"Falta concluir análise do artigo",IF(OR(MIN(F111:I111,K111)&lt;0,F111&gt;INDEX(Orcamento!$J$7:$J$306,MATCH(A111,Orcamento!$A$7:$A$306,0)),J111&lt;0,K111&gt;J111),"Rever exclusões ou coberturas",IF(AND(OR(INDEX(Orcamento!$D$7:$D$306,MATCH(A111,Orcamento!$A$7:$A$306,0))="Pessoal próprio",INDEX(Orcamento!$D$7:$D$306,MATCH(A111,Orcamento!$A$7:$A$306,0))="Maquinaria própria"),J111&lt;&gt;0),"Rever exclusão de recursos próprios","OK")))))</f>
        <v/>
      </c>
    </row>
    <row r="112" spans="1:15" ht="34.950000000000003" customHeight="1">
      <c r="A112" s="8" t="s">
        <v>905</v>
      </c>
      <c r="B112" s="35" t="str">
        <f>IF(INDEX(Orcamento!$B$7:$B$306,MATCH(A112,Orcamento!$A$7:$A$306,0))="","",INDEX(Orcamento!$B$7:$B$306,MATCH(A112,Orcamento!$A$7:$A$306,0)))</f>
        <v/>
      </c>
      <c r="C112" s="35" t="str">
        <f>IF(INDEX(Orcamento!$B$7:$B$306,MATCH(A112,Orcamento!$A$7:$A$306,0))="","",INDEX(Orcamento!$C$7:$C$306,MATCH(A112,Orcamento!$A$7:$A$306,0)))</f>
        <v/>
      </c>
      <c r="D112" s="37" t="str">
        <f>IF(INDEX(Orcamento!$B$7:$B$306,MATCH(A112,Orcamento!$A$7:$A$306,0))="","",INDEX(Orcamento!$K$7:$K$306,MATCH(A112,Orcamento!$A$7:$A$306,0)))</f>
        <v/>
      </c>
      <c r="E112" s="37" t="str">
        <f>IF(INDEX(Orcamento!$B$7:$B$306,MATCH(A112,Orcamento!$A$7:$A$306,0))="","",INDEX(Orcamento!$S$7:$S$306,MATCH(A112,Orcamento!$A$7:$A$306,0)))</f>
        <v/>
      </c>
      <c r="F112" s="22"/>
      <c r="G112" s="22"/>
      <c r="H112" s="22"/>
      <c r="I112" s="22"/>
      <c r="J112" s="16" t="str">
        <f t="shared" si="8"/>
        <v/>
      </c>
      <c r="K112" s="22"/>
      <c r="L112" s="16" t="str">
        <f t="shared" si="9"/>
        <v/>
      </c>
      <c r="M112" s="21"/>
      <c r="N112" s="21"/>
      <c r="O112" s="35" t="str">
        <f>IF(B112="","",IF(INDEX(Orcamento!$T$7:$T$306,MATCH(A112,Orcamento!$A$7:$A$306,0))&lt;&gt;"OK","Rever orçamento de origem",IF(OR(COUNT(F112:I112,K112)&lt;&gt;5,M112="",N112=""),"Falta concluir análise do artigo",IF(OR(MIN(F112:I112,K112)&lt;0,F112&gt;INDEX(Orcamento!$J$7:$J$306,MATCH(A112,Orcamento!$A$7:$A$306,0)),J112&lt;0,K112&gt;J112),"Rever exclusões ou coberturas",IF(AND(OR(INDEX(Orcamento!$D$7:$D$306,MATCH(A112,Orcamento!$A$7:$A$306,0))="Pessoal próprio",INDEX(Orcamento!$D$7:$D$306,MATCH(A112,Orcamento!$A$7:$A$306,0))="Maquinaria própria"),J112&lt;&gt;0),"Rever exclusão de recursos próprios","OK")))))</f>
        <v/>
      </c>
    </row>
    <row r="113" spans="1:15" ht="34.950000000000003" customHeight="1">
      <c r="A113" s="8" t="s">
        <v>907</v>
      </c>
      <c r="B113" s="35" t="str">
        <f>IF(INDEX(Orcamento!$B$7:$B$306,MATCH(A113,Orcamento!$A$7:$A$306,0))="","",INDEX(Orcamento!$B$7:$B$306,MATCH(A113,Orcamento!$A$7:$A$306,0)))</f>
        <v/>
      </c>
      <c r="C113" s="35" t="str">
        <f>IF(INDEX(Orcamento!$B$7:$B$306,MATCH(A113,Orcamento!$A$7:$A$306,0))="","",INDEX(Orcamento!$C$7:$C$306,MATCH(A113,Orcamento!$A$7:$A$306,0)))</f>
        <v/>
      </c>
      <c r="D113" s="37" t="str">
        <f>IF(INDEX(Orcamento!$B$7:$B$306,MATCH(A113,Orcamento!$A$7:$A$306,0))="","",INDEX(Orcamento!$K$7:$K$306,MATCH(A113,Orcamento!$A$7:$A$306,0)))</f>
        <v/>
      </c>
      <c r="E113" s="37" t="str">
        <f>IF(INDEX(Orcamento!$B$7:$B$306,MATCH(A113,Orcamento!$A$7:$A$306,0))="","",INDEX(Orcamento!$S$7:$S$306,MATCH(A113,Orcamento!$A$7:$A$306,0)))</f>
        <v/>
      </c>
      <c r="F113" s="22"/>
      <c r="G113" s="22"/>
      <c r="H113" s="22"/>
      <c r="I113" s="22"/>
      <c r="J113" s="16" t="str">
        <f t="shared" si="8"/>
        <v/>
      </c>
      <c r="K113" s="22"/>
      <c r="L113" s="16" t="str">
        <f t="shared" si="9"/>
        <v/>
      </c>
      <c r="M113" s="21"/>
      <c r="N113" s="21"/>
      <c r="O113" s="35" t="str">
        <f>IF(B113="","",IF(INDEX(Orcamento!$T$7:$T$306,MATCH(A113,Orcamento!$A$7:$A$306,0))&lt;&gt;"OK","Rever orçamento de origem",IF(OR(COUNT(F113:I113,K113)&lt;&gt;5,M113="",N113=""),"Falta concluir análise do artigo",IF(OR(MIN(F113:I113,K113)&lt;0,F113&gt;INDEX(Orcamento!$J$7:$J$306,MATCH(A113,Orcamento!$A$7:$A$306,0)),J113&lt;0,K113&gt;J113),"Rever exclusões ou coberturas",IF(AND(OR(INDEX(Orcamento!$D$7:$D$306,MATCH(A113,Orcamento!$A$7:$A$306,0))="Pessoal próprio",INDEX(Orcamento!$D$7:$D$306,MATCH(A113,Orcamento!$A$7:$A$306,0))="Maquinaria própria"),J113&lt;&gt;0),"Rever exclusão de recursos próprios","OK")))))</f>
        <v/>
      </c>
    </row>
    <row r="114" spans="1:15" ht="34.950000000000003" customHeight="1">
      <c r="A114" s="8" t="s">
        <v>909</v>
      </c>
      <c r="B114" s="35" t="str">
        <f>IF(INDEX(Orcamento!$B$7:$B$306,MATCH(A114,Orcamento!$A$7:$A$306,0))="","",INDEX(Orcamento!$B$7:$B$306,MATCH(A114,Orcamento!$A$7:$A$306,0)))</f>
        <v/>
      </c>
      <c r="C114" s="35" t="str">
        <f>IF(INDEX(Orcamento!$B$7:$B$306,MATCH(A114,Orcamento!$A$7:$A$306,0))="","",INDEX(Orcamento!$C$7:$C$306,MATCH(A114,Orcamento!$A$7:$A$306,0)))</f>
        <v/>
      </c>
      <c r="D114" s="37" t="str">
        <f>IF(INDEX(Orcamento!$B$7:$B$306,MATCH(A114,Orcamento!$A$7:$A$306,0))="","",INDEX(Orcamento!$K$7:$K$306,MATCH(A114,Orcamento!$A$7:$A$306,0)))</f>
        <v/>
      </c>
      <c r="E114" s="37" t="str">
        <f>IF(INDEX(Orcamento!$B$7:$B$306,MATCH(A114,Orcamento!$A$7:$A$306,0))="","",INDEX(Orcamento!$S$7:$S$306,MATCH(A114,Orcamento!$A$7:$A$306,0)))</f>
        <v/>
      </c>
      <c r="F114" s="22"/>
      <c r="G114" s="22"/>
      <c r="H114" s="22"/>
      <c r="I114" s="22"/>
      <c r="J114" s="16" t="str">
        <f t="shared" si="8"/>
        <v/>
      </c>
      <c r="K114" s="22"/>
      <c r="L114" s="16" t="str">
        <f t="shared" si="9"/>
        <v/>
      </c>
      <c r="M114" s="21"/>
      <c r="N114" s="21"/>
      <c r="O114" s="35" t="str">
        <f>IF(B114="","",IF(INDEX(Orcamento!$T$7:$T$306,MATCH(A114,Orcamento!$A$7:$A$306,0))&lt;&gt;"OK","Rever orçamento de origem",IF(OR(COUNT(F114:I114,K114)&lt;&gt;5,M114="",N114=""),"Falta concluir análise do artigo",IF(OR(MIN(F114:I114,K114)&lt;0,F114&gt;INDEX(Orcamento!$J$7:$J$306,MATCH(A114,Orcamento!$A$7:$A$306,0)),J114&lt;0,K114&gt;J114),"Rever exclusões ou coberturas",IF(AND(OR(INDEX(Orcamento!$D$7:$D$306,MATCH(A114,Orcamento!$A$7:$A$306,0))="Pessoal próprio",INDEX(Orcamento!$D$7:$D$306,MATCH(A114,Orcamento!$A$7:$A$306,0))="Maquinaria própria"),J114&lt;&gt;0),"Rever exclusão de recursos próprios","OK")))))</f>
        <v/>
      </c>
    </row>
    <row r="115" spans="1:15" ht="34.950000000000003" customHeight="1">
      <c r="A115" s="8" t="s">
        <v>911</v>
      </c>
      <c r="B115" s="35" t="str">
        <f>IF(INDEX(Orcamento!$B$7:$B$306,MATCH(A115,Orcamento!$A$7:$A$306,0))="","",INDEX(Orcamento!$B$7:$B$306,MATCH(A115,Orcamento!$A$7:$A$306,0)))</f>
        <v/>
      </c>
      <c r="C115" s="35" t="str">
        <f>IF(INDEX(Orcamento!$B$7:$B$306,MATCH(A115,Orcamento!$A$7:$A$306,0))="","",INDEX(Orcamento!$C$7:$C$306,MATCH(A115,Orcamento!$A$7:$A$306,0)))</f>
        <v/>
      </c>
      <c r="D115" s="37" t="str">
        <f>IF(INDEX(Orcamento!$B$7:$B$306,MATCH(A115,Orcamento!$A$7:$A$306,0))="","",INDEX(Orcamento!$K$7:$K$306,MATCH(A115,Orcamento!$A$7:$A$306,0)))</f>
        <v/>
      </c>
      <c r="E115" s="37" t="str">
        <f>IF(INDEX(Orcamento!$B$7:$B$306,MATCH(A115,Orcamento!$A$7:$A$306,0))="","",INDEX(Orcamento!$S$7:$S$306,MATCH(A115,Orcamento!$A$7:$A$306,0)))</f>
        <v/>
      </c>
      <c r="F115" s="22"/>
      <c r="G115" s="22"/>
      <c r="H115" s="22"/>
      <c r="I115" s="22"/>
      <c r="J115" s="16" t="str">
        <f t="shared" si="8"/>
        <v/>
      </c>
      <c r="K115" s="22"/>
      <c r="L115" s="16" t="str">
        <f t="shared" si="9"/>
        <v/>
      </c>
      <c r="M115" s="21"/>
      <c r="N115" s="21"/>
      <c r="O115" s="35" t="str">
        <f>IF(B115="","",IF(INDEX(Orcamento!$T$7:$T$306,MATCH(A115,Orcamento!$A$7:$A$306,0))&lt;&gt;"OK","Rever orçamento de origem",IF(OR(COUNT(F115:I115,K115)&lt;&gt;5,M115="",N115=""),"Falta concluir análise do artigo",IF(OR(MIN(F115:I115,K115)&lt;0,F115&gt;INDEX(Orcamento!$J$7:$J$306,MATCH(A115,Orcamento!$A$7:$A$306,0)),J115&lt;0,K115&gt;J115),"Rever exclusões ou coberturas",IF(AND(OR(INDEX(Orcamento!$D$7:$D$306,MATCH(A115,Orcamento!$A$7:$A$306,0))="Pessoal próprio",INDEX(Orcamento!$D$7:$D$306,MATCH(A115,Orcamento!$A$7:$A$306,0))="Maquinaria própria"),J115&lt;&gt;0),"Rever exclusão de recursos próprios","OK")))))</f>
        <v/>
      </c>
    </row>
    <row r="116" spans="1:15" ht="34.950000000000003" customHeight="1">
      <c r="A116" s="8" t="s">
        <v>913</v>
      </c>
      <c r="B116" s="35" t="str">
        <f>IF(INDEX(Orcamento!$B$7:$B$306,MATCH(A116,Orcamento!$A$7:$A$306,0))="","",INDEX(Orcamento!$B$7:$B$306,MATCH(A116,Orcamento!$A$7:$A$306,0)))</f>
        <v/>
      </c>
      <c r="C116" s="35" t="str">
        <f>IF(INDEX(Orcamento!$B$7:$B$306,MATCH(A116,Orcamento!$A$7:$A$306,0))="","",INDEX(Orcamento!$C$7:$C$306,MATCH(A116,Orcamento!$A$7:$A$306,0)))</f>
        <v/>
      </c>
      <c r="D116" s="37" t="str">
        <f>IF(INDEX(Orcamento!$B$7:$B$306,MATCH(A116,Orcamento!$A$7:$A$306,0))="","",INDEX(Orcamento!$K$7:$K$306,MATCH(A116,Orcamento!$A$7:$A$306,0)))</f>
        <v/>
      </c>
      <c r="E116" s="37" t="str">
        <f>IF(INDEX(Orcamento!$B$7:$B$306,MATCH(A116,Orcamento!$A$7:$A$306,0))="","",INDEX(Orcamento!$S$7:$S$306,MATCH(A116,Orcamento!$A$7:$A$306,0)))</f>
        <v/>
      </c>
      <c r="F116" s="22"/>
      <c r="G116" s="22"/>
      <c r="H116" s="22"/>
      <c r="I116" s="22"/>
      <c r="J116" s="16" t="str">
        <f t="shared" si="8"/>
        <v/>
      </c>
      <c r="K116" s="22"/>
      <c r="L116" s="16" t="str">
        <f t="shared" si="9"/>
        <v/>
      </c>
      <c r="M116" s="21"/>
      <c r="N116" s="21"/>
      <c r="O116" s="35" t="str">
        <f>IF(B116="","",IF(INDEX(Orcamento!$T$7:$T$306,MATCH(A116,Orcamento!$A$7:$A$306,0))&lt;&gt;"OK","Rever orçamento de origem",IF(OR(COUNT(F116:I116,K116)&lt;&gt;5,M116="",N116=""),"Falta concluir análise do artigo",IF(OR(MIN(F116:I116,K116)&lt;0,F116&gt;INDEX(Orcamento!$J$7:$J$306,MATCH(A116,Orcamento!$A$7:$A$306,0)),J116&lt;0,K116&gt;J116),"Rever exclusões ou coberturas",IF(AND(OR(INDEX(Orcamento!$D$7:$D$306,MATCH(A116,Orcamento!$A$7:$A$306,0))="Pessoal próprio",INDEX(Orcamento!$D$7:$D$306,MATCH(A116,Orcamento!$A$7:$A$306,0))="Maquinaria própria"),J116&lt;&gt;0),"Rever exclusão de recursos próprios","OK")))))</f>
        <v/>
      </c>
    </row>
    <row r="117" spans="1:15" ht="34.950000000000003" customHeight="1">
      <c r="A117" s="8" t="s">
        <v>915</v>
      </c>
      <c r="B117" s="35" t="str">
        <f>IF(INDEX(Orcamento!$B$7:$B$306,MATCH(A117,Orcamento!$A$7:$A$306,0))="","",INDEX(Orcamento!$B$7:$B$306,MATCH(A117,Orcamento!$A$7:$A$306,0)))</f>
        <v/>
      </c>
      <c r="C117" s="35" t="str">
        <f>IF(INDEX(Orcamento!$B$7:$B$306,MATCH(A117,Orcamento!$A$7:$A$306,0))="","",INDEX(Orcamento!$C$7:$C$306,MATCH(A117,Orcamento!$A$7:$A$306,0)))</f>
        <v/>
      </c>
      <c r="D117" s="37" t="str">
        <f>IF(INDEX(Orcamento!$B$7:$B$306,MATCH(A117,Orcamento!$A$7:$A$306,0))="","",INDEX(Orcamento!$K$7:$K$306,MATCH(A117,Orcamento!$A$7:$A$306,0)))</f>
        <v/>
      </c>
      <c r="E117" s="37" t="str">
        <f>IF(INDEX(Orcamento!$B$7:$B$306,MATCH(A117,Orcamento!$A$7:$A$306,0))="","",INDEX(Orcamento!$S$7:$S$306,MATCH(A117,Orcamento!$A$7:$A$306,0)))</f>
        <v/>
      </c>
      <c r="F117" s="22"/>
      <c r="G117" s="22"/>
      <c r="H117" s="22"/>
      <c r="I117" s="22"/>
      <c r="J117" s="16" t="str">
        <f t="shared" si="8"/>
        <v/>
      </c>
      <c r="K117" s="22"/>
      <c r="L117" s="16" t="str">
        <f t="shared" si="9"/>
        <v/>
      </c>
      <c r="M117" s="21"/>
      <c r="N117" s="21"/>
      <c r="O117" s="35" t="str">
        <f>IF(B117="","",IF(INDEX(Orcamento!$T$7:$T$306,MATCH(A117,Orcamento!$A$7:$A$306,0))&lt;&gt;"OK","Rever orçamento de origem",IF(OR(COUNT(F117:I117,K117)&lt;&gt;5,M117="",N117=""),"Falta concluir análise do artigo",IF(OR(MIN(F117:I117,K117)&lt;0,F117&gt;INDEX(Orcamento!$J$7:$J$306,MATCH(A117,Orcamento!$A$7:$A$306,0)),J117&lt;0,K117&gt;J117),"Rever exclusões ou coberturas",IF(AND(OR(INDEX(Orcamento!$D$7:$D$306,MATCH(A117,Orcamento!$A$7:$A$306,0))="Pessoal próprio",INDEX(Orcamento!$D$7:$D$306,MATCH(A117,Orcamento!$A$7:$A$306,0))="Maquinaria própria"),J117&lt;&gt;0),"Rever exclusão de recursos próprios","OK")))))</f>
        <v/>
      </c>
    </row>
    <row r="118" spans="1:15" ht="34.950000000000003" customHeight="1">
      <c r="A118" s="8" t="s">
        <v>917</v>
      </c>
      <c r="B118" s="35" t="str">
        <f>IF(INDEX(Orcamento!$B$7:$B$306,MATCH(A118,Orcamento!$A$7:$A$306,0))="","",INDEX(Orcamento!$B$7:$B$306,MATCH(A118,Orcamento!$A$7:$A$306,0)))</f>
        <v/>
      </c>
      <c r="C118" s="35" t="str">
        <f>IF(INDEX(Orcamento!$B$7:$B$306,MATCH(A118,Orcamento!$A$7:$A$306,0))="","",INDEX(Orcamento!$C$7:$C$306,MATCH(A118,Orcamento!$A$7:$A$306,0)))</f>
        <v/>
      </c>
      <c r="D118" s="37" t="str">
        <f>IF(INDEX(Orcamento!$B$7:$B$306,MATCH(A118,Orcamento!$A$7:$A$306,0))="","",INDEX(Orcamento!$K$7:$K$306,MATCH(A118,Orcamento!$A$7:$A$306,0)))</f>
        <v/>
      </c>
      <c r="E118" s="37" t="str">
        <f>IF(INDEX(Orcamento!$B$7:$B$306,MATCH(A118,Orcamento!$A$7:$A$306,0))="","",INDEX(Orcamento!$S$7:$S$306,MATCH(A118,Orcamento!$A$7:$A$306,0)))</f>
        <v/>
      </c>
      <c r="F118" s="22"/>
      <c r="G118" s="22"/>
      <c r="H118" s="22"/>
      <c r="I118" s="22"/>
      <c r="J118" s="16" t="str">
        <f t="shared" si="8"/>
        <v/>
      </c>
      <c r="K118" s="22"/>
      <c r="L118" s="16" t="str">
        <f t="shared" si="9"/>
        <v/>
      </c>
      <c r="M118" s="21"/>
      <c r="N118" s="21"/>
      <c r="O118" s="35" t="str">
        <f>IF(B118="","",IF(INDEX(Orcamento!$T$7:$T$306,MATCH(A118,Orcamento!$A$7:$A$306,0))&lt;&gt;"OK","Rever orçamento de origem",IF(OR(COUNT(F118:I118,K118)&lt;&gt;5,M118="",N118=""),"Falta concluir análise do artigo",IF(OR(MIN(F118:I118,K118)&lt;0,F118&gt;INDEX(Orcamento!$J$7:$J$306,MATCH(A118,Orcamento!$A$7:$A$306,0)),J118&lt;0,K118&gt;J118),"Rever exclusões ou coberturas",IF(AND(OR(INDEX(Orcamento!$D$7:$D$306,MATCH(A118,Orcamento!$A$7:$A$306,0))="Pessoal próprio",INDEX(Orcamento!$D$7:$D$306,MATCH(A118,Orcamento!$A$7:$A$306,0))="Maquinaria própria"),J118&lt;&gt;0),"Rever exclusão de recursos próprios","OK")))))</f>
        <v/>
      </c>
    </row>
    <row r="119" spans="1:15" ht="34.950000000000003" customHeight="1">
      <c r="A119" s="8" t="s">
        <v>919</v>
      </c>
      <c r="B119" s="35" t="str">
        <f>IF(INDEX(Orcamento!$B$7:$B$306,MATCH(A119,Orcamento!$A$7:$A$306,0))="","",INDEX(Orcamento!$B$7:$B$306,MATCH(A119,Orcamento!$A$7:$A$306,0)))</f>
        <v/>
      </c>
      <c r="C119" s="35" t="str">
        <f>IF(INDEX(Orcamento!$B$7:$B$306,MATCH(A119,Orcamento!$A$7:$A$306,0))="","",INDEX(Orcamento!$C$7:$C$306,MATCH(A119,Orcamento!$A$7:$A$306,0)))</f>
        <v/>
      </c>
      <c r="D119" s="37" t="str">
        <f>IF(INDEX(Orcamento!$B$7:$B$306,MATCH(A119,Orcamento!$A$7:$A$306,0))="","",INDEX(Orcamento!$K$7:$K$306,MATCH(A119,Orcamento!$A$7:$A$306,0)))</f>
        <v/>
      </c>
      <c r="E119" s="37" t="str">
        <f>IF(INDEX(Orcamento!$B$7:$B$306,MATCH(A119,Orcamento!$A$7:$A$306,0))="","",INDEX(Orcamento!$S$7:$S$306,MATCH(A119,Orcamento!$A$7:$A$306,0)))</f>
        <v/>
      </c>
      <c r="F119" s="22"/>
      <c r="G119" s="22"/>
      <c r="H119" s="22"/>
      <c r="I119" s="22"/>
      <c r="J119" s="16" t="str">
        <f t="shared" si="8"/>
        <v/>
      </c>
      <c r="K119" s="22"/>
      <c r="L119" s="16" t="str">
        <f t="shared" si="9"/>
        <v/>
      </c>
      <c r="M119" s="21"/>
      <c r="N119" s="21"/>
      <c r="O119" s="35" t="str">
        <f>IF(B119="","",IF(INDEX(Orcamento!$T$7:$T$306,MATCH(A119,Orcamento!$A$7:$A$306,0))&lt;&gt;"OK","Rever orçamento de origem",IF(OR(COUNT(F119:I119,K119)&lt;&gt;5,M119="",N119=""),"Falta concluir análise do artigo",IF(OR(MIN(F119:I119,K119)&lt;0,F119&gt;INDEX(Orcamento!$J$7:$J$306,MATCH(A119,Orcamento!$A$7:$A$306,0)),J119&lt;0,K119&gt;J119),"Rever exclusões ou coberturas",IF(AND(OR(INDEX(Orcamento!$D$7:$D$306,MATCH(A119,Orcamento!$A$7:$A$306,0))="Pessoal próprio",INDEX(Orcamento!$D$7:$D$306,MATCH(A119,Orcamento!$A$7:$A$306,0))="Maquinaria própria"),J119&lt;&gt;0),"Rever exclusão de recursos próprios","OK")))))</f>
        <v/>
      </c>
    </row>
    <row r="120" spans="1:15" ht="34.950000000000003" customHeight="1">
      <c r="A120" s="8" t="s">
        <v>921</v>
      </c>
      <c r="B120" s="35" t="str">
        <f>IF(INDEX(Orcamento!$B$7:$B$306,MATCH(A120,Orcamento!$A$7:$A$306,0))="","",INDEX(Orcamento!$B$7:$B$306,MATCH(A120,Orcamento!$A$7:$A$306,0)))</f>
        <v/>
      </c>
      <c r="C120" s="35" t="str">
        <f>IF(INDEX(Orcamento!$B$7:$B$306,MATCH(A120,Orcamento!$A$7:$A$306,0))="","",INDEX(Orcamento!$C$7:$C$306,MATCH(A120,Orcamento!$A$7:$A$306,0)))</f>
        <v/>
      </c>
      <c r="D120" s="37" t="str">
        <f>IF(INDEX(Orcamento!$B$7:$B$306,MATCH(A120,Orcamento!$A$7:$A$306,0))="","",INDEX(Orcamento!$K$7:$K$306,MATCH(A120,Orcamento!$A$7:$A$306,0)))</f>
        <v/>
      </c>
      <c r="E120" s="37" t="str">
        <f>IF(INDEX(Orcamento!$B$7:$B$306,MATCH(A120,Orcamento!$A$7:$A$306,0))="","",INDEX(Orcamento!$S$7:$S$306,MATCH(A120,Orcamento!$A$7:$A$306,0)))</f>
        <v/>
      </c>
      <c r="F120" s="22"/>
      <c r="G120" s="22"/>
      <c r="H120" s="22"/>
      <c r="I120" s="22"/>
      <c r="J120" s="16" t="str">
        <f t="shared" si="8"/>
        <v/>
      </c>
      <c r="K120" s="22"/>
      <c r="L120" s="16" t="str">
        <f t="shared" si="9"/>
        <v/>
      </c>
      <c r="M120" s="21"/>
      <c r="N120" s="21"/>
      <c r="O120" s="35" t="str">
        <f>IF(B120="","",IF(INDEX(Orcamento!$T$7:$T$306,MATCH(A120,Orcamento!$A$7:$A$306,0))&lt;&gt;"OK","Rever orçamento de origem",IF(OR(COUNT(F120:I120,K120)&lt;&gt;5,M120="",N120=""),"Falta concluir análise do artigo",IF(OR(MIN(F120:I120,K120)&lt;0,F120&gt;INDEX(Orcamento!$J$7:$J$306,MATCH(A120,Orcamento!$A$7:$A$306,0)),J120&lt;0,K120&gt;J120),"Rever exclusões ou coberturas",IF(AND(OR(INDEX(Orcamento!$D$7:$D$306,MATCH(A120,Orcamento!$A$7:$A$306,0))="Pessoal próprio",INDEX(Orcamento!$D$7:$D$306,MATCH(A120,Orcamento!$A$7:$A$306,0))="Maquinaria própria"),J120&lt;&gt;0),"Rever exclusão de recursos próprios","OK")))))</f>
        <v/>
      </c>
    </row>
    <row r="121" spans="1:15" ht="34.950000000000003" customHeight="1">
      <c r="A121" s="8" t="s">
        <v>922</v>
      </c>
      <c r="B121" s="35" t="str">
        <f>IF(INDEX(Orcamento!$B$7:$B$306,MATCH(A121,Orcamento!$A$7:$A$306,0))="","",INDEX(Orcamento!$B$7:$B$306,MATCH(A121,Orcamento!$A$7:$A$306,0)))</f>
        <v/>
      </c>
      <c r="C121" s="35" t="str">
        <f>IF(INDEX(Orcamento!$B$7:$B$306,MATCH(A121,Orcamento!$A$7:$A$306,0))="","",INDEX(Orcamento!$C$7:$C$306,MATCH(A121,Orcamento!$A$7:$A$306,0)))</f>
        <v/>
      </c>
      <c r="D121" s="37" t="str">
        <f>IF(INDEX(Orcamento!$B$7:$B$306,MATCH(A121,Orcamento!$A$7:$A$306,0))="","",INDEX(Orcamento!$K$7:$K$306,MATCH(A121,Orcamento!$A$7:$A$306,0)))</f>
        <v/>
      </c>
      <c r="E121" s="37" t="str">
        <f>IF(INDEX(Orcamento!$B$7:$B$306,MATCH(A121,Orcamento!$A$7:$A$306,0))="","",INDEX(Orcamento!$S$7:$S$306,MATCH(A121,Orcamento!$A$7:$A$306,0)))</f>
        <v/>
      </c>
      <c r="F121" s="22"/>
      <c r="G121" s="22"/>
      <c r="H121" s="22"/>
      <c r="I121" s="22"/>
      <c r="J121" s="16" t="str">
        <f t="shared" si="8"/>
        <v/>
      </c>
      <c r="K121" s="22"/>
      <c r="L121" s="16" t="str">
        <f t="shared" si="9"/>
        <v/>
      </c>
      <c r="M121" s="21"/>
      <c r="N121" s="21"/>
      <c r="O121" s="35" t="str">
        <f>IF(B121="","",IF(INDEX(Orcamento!$T$7:$T$306,MATCH(A121,Orcamento!$A$7:$A$306,0))&lt;&gt;"OK","Rever orçamento de origem",IF(OR(COUNT(F121:I121,K121)&lt;&gt;5,M121="",N121=""),"Falta concluir análise do artigo",IF(OR(MIN(F121:I121,K121)&lt;0,F121&gt;INDEX(Orcamento!$J$7:$J$306,MATCH(A121,Orcamento!$A$7:$A$306,0)),J121&lt;0,K121&gt;J121),"Rever exclusões ou coberturas",IF(AND(OR(INDEX(Orcamento!$D$7:$D$306,MATCH(A121,Orcamento!$A$7:$A$306,0))="Pessoal próprio",INDEX(Orcamento!$D$7:$D$306,MATCH(A121,Orcamento!$A$7:$A$306,0))="Maquinaria própria"),J121&lt;&gt;0),"Rever exclusão de recursos próprios","OK")))))</f>
        <v/>
      </c>
    </row>
    <row r="122" spans="1:15" ht="34.950000000000003" customHeight="1">
      <c r="A122" s="8" t="s">
        <v>923</v>
      </c>
      <c r="B122" s="35" t="str">
        <f>IF(INDEX(Orcamento!$B$7:$B$306,MATCH(A122,Orcamento!$A$7:$A$306,0))="","",INDEX(Orcamento!$B$7:$B$306,MATCH(A122,Orcamento!$A$7:$A$306,0)))</f>
        <v/>
      </c>
      <c r="C122" s="35" t="str">
        <f>IF(INDEX(Orcamento!$B$7:$B$306,MATCH(A122,Orcamento!$A$7:$A$306,0))="","",INDEX(Orcamento!$C$7:$C$306,MATCH(A122,Orcamento!$A$7:$A$306,0)))</f>
        <v/>
      </c>
      <c r="D122" s="37" t="str">
        <f>IF(INDEX(Orcamento!$B$7:$B$306,MATCH(A122,Orcamento!$A$7:$A$306,0))="","",INDEX(Orcamento!$K$7:$K$306,MATCH(A122,Orcamento!$A$7:$A$306,0)))</f>
        <v/>
      </c>
      <c r="E122" s="37" t="str">
        <f>IF(INDEX(Orcamento!$B$7:$B$306,MATCH(A122,Orcamento!$A$7:$A$306,0))="","",INDEX(Orcamento!$S$7:$S$306,MATCH(A122,Orcamento!$A$7:$A$306,0)))</f>
        <v/>
      </c>
      <c r="F122" s="22"/>
      <c r="G122" s="22"/>
      <c r="H122" s="22"/>
      <c r="I122" s="22"/>
      <c r="J122" s="16" t="str">
        <f t="shared" si="8"/>
        <v/>
      </c>
      <c r="K122" s="22"/>
      <c r="L122" s="16" t="str">
        <f t="shared" si="9"/>
        <v/>
      </c>
      <c r="M122" s="21"/>
      <c r="N122" s="21"/>
      <c r="O122" s="35" t="str">
        <f>IF(B122="","",IF(INDEX(Orcamento!$T$7:$T$306,MATCH(A122,Orcamento!$A$7:$A$306,0))&lt;&gt;"OK","Rever orçamento de origem",IF(OR(COUNT(F122:I122,K122)&lt;&gt;5,M122="",N122=""),"Falta concluir análise do artigo",IF(OR(MIN(F122:I122,K122)&lt;0,F122&gt;INDEX(Orcamento!$J$7:$J$306,MATCH(A122,Orcamento!$A$7:$A$306,0)),J122&lt;0,K122&gt;J122),"Rever exclusões ou coberturas",IF(AND(OR(INDEX(Orcamento!$D$7:$D$306,MATCH(A122,Orcamento!$A$7:$A$306,0))="Pessoal próprio",INDEX(Orcamento!$D$7:$D$306,MATCH(A122,Orcamento!$A$7:$A$306,0))="Maquinaria própria"),J122&lt;&gt;0),"Rever exclusão de recursos próprios","OK")))))</f>
        <v/>
      </c>
    </row>
    <row r="123" spans="1:15" ht="34.950000000000003" customHeight="1">
      <c r="A123" s="8" t="s">
        <v>924</v>
      </c>
      <c r="B123" s="35" t="str">
        <f>IF(INDEX(Orcamento!$B$7:$B$306,MATCH(A123,Orcamento!$A$7:$A$306,0))="","",INDEX(Orcamento!$B$7:$B$306,MATCH(A123,Orcamento!$A$7:$A$306,0)))</f>
        <v/>
      </c>
      <c r="C123" s="35" t="str">
        <f>IF(INDEX(Orcamento!$B$7:$B$306,MATCH(A123,Orcamento!$A$7:$A$306,0))="","",INDEX(Orcamento!$C$7:$C$306,MATCH(A123,Orcamento!$A$7:$A$306,0)))</f>
        <v/>
      </c>
      <c r="D123" s="37" t="str">
        <f>IF(INDEX(Orcamento!$B$7:$B$306,MATCH(A123,Orcamento!$A$7:$A$306,0))="","",INDEX(Orcamento!$K$7:$K$306,MATCH(A123,Orcamento!$A$7:$A$306,0)))</f>
        <v/>
      </c>
      <c r="E123" s="37" t="str">
        <f>IF(INDEX(Orcamento!$B$7:$B$306,MATCH(A123,Orcamento!$A$7:$A$306,0))="","",INDEX(Orcamento!$S$7:$S$306,MATCH(A123,Orcamento!$A$7:$A$306,0)))</f>
        <v/>
      </c>
      <c r="F123" s="22"/>
      <c r="G123" s="22"/>
      <c r="H123" s="22"/>
      <c r="I123" s="22"/>
      <c r="J123" s="16" t="str">
        <f t="shared" si="8"/>
        <v/>
      </c>
      <c r="K123" s="22"/>
      <c r="L123" s="16" t="str">
        <f t="shared" si="9"/>
        <v/>
      </c>
      <c r="M123" s="21"/>
      <c r="N123" s="21"/>
      <c r="O123" s="35" t="str">
        <f>IF(B123="","",IF(INDEX(Orcamento!$T$7:$T$306,MATCH(A123,Orcamento!$A$7:$A$306,0))&lt;&gt;"OK","Rever orçamento de origem",IF(OR(COUNT(F123:I123,K123)&lt;&gt;5,M123="",N123=""),"Falta concluir análise do artigo",IF(OR(MIN(F123:I123,K123)&lt;0,F123&gt;INDEX(Orcamento!$J$7:$J$306,MATCH(A123,Orcamento!$A$7:$A$306,0)),J123&lt;0,K123&gt;J123),"Rever exclusões ou coberturas",IF(AND(OR(INDEX(Orcamento!$D$7:$D$306,MATCH(A123,Orcamento!$A$7:$A$306,0))="Pessoal próprio",INDEX(Orcamento!$D$7:$D$306,MATCH(A123,Orcamento!$A$7:$A$306,0))="Maquinaria própria"),J123&lt;&gt;0),"Rever exclusão de recursos próprios","OK")))))</f>
        <v/>
      </c>
    </row>
    <row r="124" spans="1:15" ht="34.950000000000003" customHeight="1">
      <c r="A124" s="8" t="s">
        <v>925</v>
      </c>
      <c r="B124" s="35" t="str">
        <f>IF(INDEX(Orcamento!$B$7:$B$306,MATCH(A124,Orcamento!$A$7:$A$306,0))="","",INDEX(Orcamento!$B$7:$B$306,MATCH(A124,Orcamento!$A$7:$A$306,0)))</f>
        <v/>
      </c>
      <c r="C124" s="35" t="str">
        <f>IF(INDEX(Orcamento!$B$7:$B$306,MATCH(A124,Orcamento!$A$7:$A$306,0))="","",INDEX(Orcamento!$C$7:$C$306,MATCH(A124,Orcamento!$A$7:$A$306,0)))</f>
        <v/>
      </c>
      <c r="D124" s="37" t="str">
        <f>IF(INDEX(Orcamento!$B$7:$B$306,MATCH(A124,Orcamento!$A$7:$A$306,0))="","",INDEX(Orcamento!$K$7:$K$306,MATCH(A124,Orcamento!$A$7:$A$306,0)))</f>
        <v/>
      </c>
      <c r="E124" s="37" t="str">
        <f>IF(INDEX(Orcamento!$B$7:$B$306,MATCH(A124,Orcamento!$A$7:$A$306,0))="","",INDEX(Orcamento!$S$7:$S$306,MATCH(A124,Orcamento!$A$7:$A$306,0)))</f>
        <v/>
      </c>
      <c r="F124" s="22"/>
      <c r="G124" s="22"/>
      <c r="H124" s="22"/>
      <c r="I124" s="22"/>
      <c r="J124" s="16" t="str">
        <f t="shared" si="8"/>
        <v/>
      </c>
      <c r="K124" s="22"/>
      <c r="L124" s="16" t="str">
        <f t="shared" si="9"/>
        <v/>
      </c>
      <c r="M124" s="21"/>
      <c r="N124" s="21"/>
      <c r="O124" s="35" t="str">
        <f>IF(B124="","",IF(INDEX(Orcamento!$T$7:$T$306,MATCH(A124,Orcamento!$A$7:$A$306,0))&lt;&gt;"OK","Rever orçamento de origem",IF(OR(COUNT(F124:I124,K124)&lt;&gt;5,M124="",N124=""),"Falta concluir análise do artigo",IF(OR(MIN(F124:I124,K124)&lt;0,F124&gt;INDEX(Orcamento!$J$7:$J$306,MATCH(A124,Orcamento!$A$7:$A$306,0)),J124&lt;0,K124&gt;J124),"Rever exclusões ou coberturas",IF(AND(OR(INDEX(Orcamento!$D$7:$D$306,MATCH(A124,Orcamento!$A$7:$A$306,0))="Pessoal próprio",INDEX(Orcamento!$D$7:$D$306,MATCH(A124,Orcamento!$A$7:$A$306,0))="Maquinaria própria"),J124&lt;&gt;0),"Rever exclusão de recursos próprios","OK")))))</f>
        <v/>
      </c>
    </row>
    <row r="125" spans="1:15" ht="34.950000000000003" customHeight="1">
      <c r="A125" s="8" t="s">
        <v>926</v>
      </c>
      <c r="B125" s="35" t="str">
        <f>IF(INDEX(Orcamento!$B$7:$B$306,MATCH(A125,Orcamento!$A$7:$A$306,0))="","",INDEX(Orcamento!$B$7:$B$306,MATCH(A125,Orcamento!$A$7:$A$306,0)))</f>
        <v/>
      </c>
      <c r="C125" s="35" t="str">
        <f>IF(INDEX(Orcamento!$B$7:$B$306,MATCH(A125,Orcamento!$A$7:$A$306,0))="","",INDEX(Orcamento!$C$7:$C$306,MATCH(A125,Orcamento!$A$7:$A$306,0)))</f>
        <v/>
      </c>
      <c r="D125" s="37" t="str">
        <f>IF(INDEX(Orcamento!$B$7:$B$306,MATCH(A125,Orcamento!$A$7:$A$306,0))="","",INDEX(Orcamento!$K$7:$K$306,MATCH(A125,Orcamento!$A$7:$A$306,0)))</f>
        <v/>
      </c>
      <c r="E125" s="37" t="str">
        <f>IF(INDEX(Orcamento!$B$7:$B$306,MATCH(A125,Orcamento!$A$7:$A$306,0))="","",INDEX(Orcamento!$S$7:$S$306,MATCH(A125,Orcamento!$A$7:$A$306,0)))</f>
        <v/>
      </c>
      <c r="F125" s="22"/>
      <c r="G125" s="22"/>
      <c r="H125" s="22"/>
      <c r="I125" s="22"/>
      <c r="J125" s="16" t="str">
        <f t="shared" si="8"/>
        <v/>
      </c>
      <c r="K125" s="22"/>
      <c r="L125" s="16" t="str">
        <f t="shared" si="9"/>
        <v/>
      </c>
      <c r="M125" s="21"/>
      <c r="N125" s="21"/>
      <c r="O125" s="35" t="str">
        <f>IF(B125="","",IF(INDEX(Orcamento!$T$7:$T$306,MATCH(A125,Orcamento!$A$7:$A$306,0))&lt;&gt;"OK","Rever orçamento de origem",IF(OR(COUNT(F125:I125,K125)&lt;&gt;5,M125="",N125=""),"Falta concluir análise do artigo",IF(OR(MIN(F125:I125,K125)&lt;0,F125&gt;INDEX(Orcamento!$J$7:$J$306,MATCH(A125,Orcamento!$A$7:$A$306,0)),J125&lt;0,K125&gt;J125),"Rever exclusões ou coberturas",IF(AND(OR(INDEX(Orcamento!$D$7:$D$306,MATCH(A125,Orcamento!$A$7:$A$306,0))="Pessoal próprio",INDEX(Orcamento!$D$7:$D$306,MATCH(A125,Orcamento!$A$7:$A$306,0))="Maquinaria própria"),J125&lt;&gt;0),"Rever exclusão de recursos próprios","OK")))))</f>
        <v/>
      </c>
    </row>
    <row r="126" spans="1:15" ht="34.950000000000003" customHeight="1">
      <c r="A126" s="8" t="s">
        <v>927</v>
      </c>
      <c r="B126" s="35" t="str">
        <f>IF(INDEX(Orcamento!$B$7:$B$306,MATCH(A126,Orcamento!$A$7:$A$306,0))="","",INDEX(Orcamento!$B$7:$B$306,MATCH(A126,Orcamento!$A$7:$A$306,0)))</f>
        <v/>
      </c>
      <c r="C126" s="35" t="str">
        <f>IF(INDEX(Orcamento!$B$7:$B$306,MATCH(A126,Orcamento!$A$7:$A$306,0))="","",INDEX(Orcamento!$C$7:$C$306,MATCH(A126,Orcamento!$A$7:$A$306,0)))</f>
        <v/>
      </c>
      <c r="D126" s="37" t="str">
        <f>IF(INDEX(Orcamento!$B$7:$B$306,MATCH(A126,Orcamento!$A$7:$A$306,0))="","",INDEX(Orcamento!$K$7:$K$306,MATCH(A126,Orcamento!$A$7:$A$306,0)))</f>
        <v/>
      </c>
      <c r="E126" s="37" t="str">
        <f>IF(INDEX(Orcamento!$B$7:$B$306,MATCH(A126,Orcamento!$A$7:$A$306,0))="","",INDEX(Orcamento!$S$7:$S$306,MATCH(A126,Orcamento!$A$7:$A$306,0)))</f>
        <v/>
      </c>
      <c r="F126" s="22"/>
      <c r="G126" s="22"/>
      <c r="H126" s="22"/>
      <c r="I126" s="22"/>
      <c r="J126" s="16" t="str">
        <f t="shared" si="8"/>
        <v/>
      </c>
      <c r="K126" s="22"/>
      <c r="L126" s="16" t="str">
        <f t="shared" si="9"/>
        <v/>
      </c>
      <c r="M126" s="21"/>
      <c r="N126" s="21"/>
      <c r="O126" s="35" t="str">
        <f>IF(B126="","",IF(INDEX(Orcamento!$T$7:$T$306,MATCH(A126,Orcamento!$A$7:$A$306,0))&lt;&gt;"OK","Rever orçamento de origem",IF(OR(COUNT(F126:I126,K126)&lt;&gt;5,M126="",N126=""),"Falta concluir análise do artigo",IF(OR(MIN(F126:I126,K126)&lt;0,F126&gt;INDEX(Orcamento!$J$7:$J$306,MATCH(A126,Orcamento!$A$7:$A$306,0)),J126&lt;0,K126&gt;J126),"Rever exclusões ou coberturas",IF(AND(OR(INDEX(Orcamento!$D$7:$D$306,MATCH(A126,Orcamento!$A$7:$A$306,0))="Pessoal próprio",INDEX(Orcamento!$D$7:$D$306,MATCH(A126,Orcamento!$A$7:$A$306,0))="Maquinaria própria"),J126&lt;&gt;0),"Rever exclusão de recursos próprios","OK")))))</f>
        <v/>
      </c>
    </row>
    <row r="127" spans="1:15" ht="34.950000000000003" customHeight="1">
      <c r="A127" s="8" t="s">
        <v>928</v>
      </c>
      <c r="B127" s="35" t="str">
        <f>IF(INDEX(Orcamento!$B$7:$B$306,MATCH(A127,Orcamento!$A$7:$A$306,0))="","",INDEX(Orcamento!$B$7:$B$306,MATCH(A127,Orcamento!$A$7:$A$306,0)))</f>
        <v/>
      </c>
      <c r="C127" s="35" t="str">
        <f>IF(INDEX(Orcamento!$B$7:$B$306,MATCH(A127,Orcamento!$A$7:$A$306,0))="","",INDEX(Orcamento!$C$7:$C$306,MATCH(A127,Orcamento!$A$7:$A$306,0)))</f>
        <v/>
      </c>
      <c r="D127" s="37" t="str">
        <f>IF(INDEX(Orcamento!$B$7:$B$306,MATCH(A127,Orcamento!$A$7:$A$306,0))="","",INDEX(Orcamento!$K$7:$K$306,MATCH(A127,Orcamento!$A$7:$A$306,0)))</f>
        <v/>
      </c>
      <c r="E127" s="37" t="str">
        <f>IF(INDEX(Orcamento!$B$7:$B$306,MATCH(A127,Orcamento!$A$7:$A$306,0))="","",INDEX(Orcamento!$S$7:$S$306,MATCH(A127,Orcamento!$A$7:$A$306,0)))</f>
        <v/>
      </c>
      <c r="F127" s="22"/>
      <c r="G127" s="22"/>
      <c r="H127" s="22"/>
      <c r="I127" s="22"/>
      <c r="J127" s="16" t="str">
        <f t="shared" si="8"/>
        <v/>
      </c>
      <c r="K127" s="22"/>
      <c r="L127" s="16" t="str">
        <f t="shared" si="9"/>
        <v/>
      </c>
      <c r="M127" s="21"/>
      <c r="N127" s="21"/>
      <c r="O127" s="35" t="str">
        <f>IF(B127="","",IF(INDEX(Orcamento!$T$7:$T$306,MATCH(A127,Orcamento!$A$7:$A$306,0))&lt;&gt;"OK","Rever orçamento de origem",IF(OR(COUNT(F127:I127,K127)&lt;&gt;5,M127="",N127=""),"Falta concluir análise do artigo",IF(OR(MIN(F127:I127,K127)&lt;0,F127&gt;INDEX(Orcamento!$J$7:$J$306,MATCH(A127,Orcamento!$A$7:$A$306,0)),J127&lt;0,K127&gt;J127),"Rever exclusões ou coberturas",IF(AND(OR(INDEX(Orcamento!$D$7:$D$306,MATCH(A127,Orcamento!$A$7:$A$306,0))="Pessoal próprio",INDEX(Orcamento!$D$7:$D$306,MATCH(A127,Orcamento!$A$7:$A$306,0))="Maquinaria própria"),J127&lt;&gt;0),"Rever exclusão de recursos próprios","OK")))))</f>
        <v/>
      </c>
    </row>
    <row r="128" spans="1:15" ht="34.950000000000003" customHeight="1">
      <c r="A128" s="8" t="s">
        <v>929</v>
      </c>
      <c r="B128" s="35" t="str">
        <f>IF(INDEX(Orcamento!$B$7:$B$306,MATCH(A128,Orcamento!$A$7:$A$306,0))="","",INDEX(Orcamento!$B$7:$B$306,MATCH(A128,Orcamento!$A$7:$A$306,0)))</f>
        <v/>
      </c>
      <c r="C128" s="35" t="str">
        <f>IF(INDEX(Orcamento!$B$7:$B$306,MATCH(A128,Orcamento!$A$7:$A$306,0))="","",INDEX(Orcamento!$C$7:$C$306,MATCH(A128,Orcamento!$A$7:$A$306,0)))</f>
        <v/>
      </c>
      <c r="D128" s="37" t="str">
        <f>IF(INDEX(Orcamento!$B$7:$B$306,MATCH(A128,Orcamento!$A$7:$A$306,0))="","",INDEX(Orcamento!$K$7:$K$306,MATCH(A128,Orcamento!$A$7:$A$306,0)))</f>
        <v/>
      </c>
      <c r="E128" s="37" t="str">
        <f>IF(INDEX(Orcamento!$B$7:$B$306,MATCH(A128,Orcamento!$A$7:$A$306,0))="","",INDEX(Orcamento!$S$7:$S$306,MATCH(A128,Orcamento!$A$7:$A$306,0)))</f>
        <v/>
      </c>
      <c r="F128" s="22"/>
      <c r="G128" s="22"/>
      <c r="H128" s="22"/>
      <c r="I128" s="22"/>
      <c r="J128" s="16" t="str">
        <f t="shared" si="8"/>
        <v/>
      </c>
      <c r="K128" s="22"/>
      <c r="L128" s="16" t="str">
        <f t="shared" si="9"/>
        <v/>
      </c>
      <c r="M128" s="21"/>
      <c r="N128" s="21"/>
      <c r="O128" s="35" t="str">
        <f>IF(B128="","",IF(INDEX(Orcamento!$T$7:$T$306,MATCH(A128,Orcamento!$A$7:$A$306,0))&lt;&gt;"OK","Rever orçamento de origem",IF(OR(COUNT(F128:I128,K128)&lt;&gt;5,M128="",N128=""),"Falta concluir análise do artigo",IF(OR(MIN(F128:I128,K128)&lt;0,F128&gt;INDEX(Orcamento!$J$7:$J$306,MATCH(A128,Orcamento!$A$7:$A$306,0)),J128&lt;0,K128&gt;J128),"Rever exclusões ou coberturas",IF(AND(OR(INDEX(Orcamento!$D$7:$D$306,MATCH(A128,Orcamento!$A$7:$A$306,0))="Pessoal próprio",INDEX(Orcamento!$D$7:$D$306,MATCH(A128,Orcamento!$A$7:$A$306,0))="Maquinaria própria"),J128&lt;&gt;0),"Rever exclusão de recursos próprios","OK")))))</f>
        <v/>
      </c>
    </row>
    <row r="129" spans="1:15" ht="34.950000000000003" customHeight="1">
      <c r="A129" s="8" t="s">
        <v>930</v>
      </c>
      <c r="B129" s="35" t="str">
        <f>IF(INDEX(Orcamento!$B$7:$B$306,MATCH(A129,Orcamento!$A$7:$A$306,0))="","",INDEX(Orcamento!$B$7:$B$306,MATCH(A129,Orcamento!$A$7:$A$306,0)))</f>
        <v/>
      </c>
      <c r="C129" s="35" t="str">
        <f>IF(INDEX(Orcamento!$B$7:$B$306,MATCH(A129,Orcamento!$A$7:$A$306,0))="","",INDEX(Orcamento!$C$7:$C$306,MATCH(A129,Orcamento!$A$7:$A$306,0)))</f>
        <v/>
      </c>
      <c r="D129" s="37" t="str">
        <f>IF(INDEX(Orcamento!$B$7:$B$306,MATCH(A129,Orcamento!$A$7:$A$306,0))="","",INDEX(Orcamento!$K$7:$K$306,MATCH(A129,Orcamento!$A$7:$A$306,0)))</f>
        <v/>
      </c>
      <c r="E129" s="37" t="str">
        <f>IF(INDEX(Orcamento!$B$7:$B$306,MATCH(A129,Orcamento!$A$7:$A$306,0))="","",INDEX(Orcamento!$S$7:$S$306,MATCH(A129,Orcamento!$A$7:$A$306,0)))</f>
        <v/>
      </c>
      <c r="F129" s="22"/>
      <c r="G129" s="22"/>
      <c r="H129" s="22"/>
      <c r="I129" s="22"/>
      <c r="J129" s="16" t="str">
        <f t="shared" si="8"/>
        <v/>
      </c>
      <c r="K129" s="22"/>
      <c r="L129" s="16" t="str">
        <f t="shared" si="9"/>
        <v/>
      </c>
      <c r="M129" s="21"/>
      <c r="N129" s="21"/>
      <c r="O129" s="35" t="str">
        <f>IF(B129="","",IF(INDEX(Orcamento!$T$7:$T$306,MATCH(A129,Orcamento!$A$7:$A$306,0))&lt;&gt;"OK","Rever orçamento de origem",IF(OR(COUNT(F129:I129,K129)&lt;&gt;5,M129="",N129=""),"Falta concluir análise do artigo",IF(OR(MIN(F129:I129,K129)&lt;0,F129&gt;INDEX(Orcamento!$J$7:$J$306,MATCH(A129,Orcamento!$A$7:$A$306,0)),J129&lt;0,K129&gt;J129),"Rever exclusões ou coberturas",IF(AND(OR(INDEX(Orcamento!$D$7:$D$306,MATCH(A129,Orcamento!$A$7:$A$306,0))="Pessoal próprio",INDEX(Orcamento!$D$7:$D$306,MATCH(A129,Orcamento!$A$7:$A$306,0))="Maquinaria própria"),J129&lt;&gt;0),"Rever exclusão de recursos próprios","OK")))))</f>
        <v/>
      </c>
    </row>
    <row r="130" spans="1:15" ht="34.950000000000003" customHeight="1">
      <c r="A130" s="8" t="s">
        <v>931</v>
      </c>
      <c r="B130" s="35" t="str">
        <f>IF(INDEX(Orcamento!$B$7:$B$306,MATCH(A130,Orcamento!$A$7:$A$306,0))="","",INDEX(Orcamento!$B$7:$B$306,MATCH(A130,Orcamento!$A$7:$A$306,0)))</f>
        <v/>
      </c>
      <c r="C130" s="35" t="str">
        <f>IF(INDEX(Orcamento!$B$7:$B$306,MATCH(A130,Orcamento!$A$7:$A$306,0))="","",INDEX(Orcamento!$C$7:$C$306,MATCH(A130,Orcamento!$A$7:$A$306,0)))</f>
        <v/>
      </c>
      <c r="D130" s="37" t="str">
        <f>IF(INDEX(Orcamento!$B$7:$B$306,MATCH(A130,Orcamento!$A$7:$A$306,0))="","",INDEX(Orcamento!$K$7:$K$306,MATCH(A130,Orcamento!$A$7:$A$306,0)))</f>
        <v/>
      </c>
      <c r="E130" s="37" t="str">
        <f>IF(INDEX(Orcamento!$B$7:$B$306,MATCH(A130,Orcamento!$A$7:$A$306,0))="","",INDEX(Orcamento!$S$7:$S$306,MATCH(A130,Orcamento!$A$7:$A$306,0)))</f>
        <v/>
      </c>
      <c r="F130" s="22"/>
      <c r="G130" s="22"/>
      <c r="H130" s="22"/>
      <c r="I130" s="22"/>
      <c r="J130" s="16" t="str">
        <f t="shared" si="8"/>
        <v/>
      </c>
      <c r="K130" s="22"/>
      <c r="L130" s="16" t="str">
        <f t="shared" si="9"/>
        <v/>
      </c>
      <c r="M130" s="21"/>
      <c r="N130" s="21"/>
      <c r="O130" s="35" t="str">
        <f>IF(B130="","",IF(INDEX(Orcamento!$T$7:$T$306,MATCH(A130,Orcamento!$A$7:$A$306,0))&lt;&gt;"OK","Rever orçamento de origem",IF(OR(COUNT(F130:I130,K130)&lt;&gt;5,M130="",N130=""),"Falta concluir análise do artigo",IF(OR(MIN(F130:I130,K130)&lt;0,F130&gt;INDEX(Orcamento!$J$7:$J$306,MATCH(A130,Orcamento!$A$7:$A$306,0)),J130&lt;0,K130&gt;J130),"Rever exclusões ou coberturas",IF(AND(OR(INDEX(Orcamento!$D$7:$D$306,MATCH(A130,Orcamento!$A$7:$A$306,0))="Pessoal próprio",INDEX(Orcamento!$D$7:$D$306,MATCH(A130,Orcamento!$A$7:$A$306,0))="Maquinaria própria"),J130&lt;&gt;0),"Rever exclusão de recursos próprios","OK")))))</f>
        <v/>
      </c>
    </row>
    <row r="131" spans="1:15" ht="34.950000000000003" customHeight="1">
      <c r="A131" s="8" t="s">
        <v>932</v>
      </c>
      <c r="B131" s="35" t="str">
        <f>IF(INDEX(Orcamento!$B$7:$B$306,MATCH(A131,Orcamento!$A$7:$A$306,0))="","",INDEX(Orcamento!$B$7:$B$306,MATCH(A131,Orcamento!$A$7:$A$306,0)))</f>
        <v/>
      </c>
      <c r="C131" s="35" t="str">
        <f>IF(INDEX(Orcamento!$B$7:$B$306,MATCH(A131,Orcamento!$A$7:$A$306,0))="","",INDEX(Orcamento!$C$7:$C$306,MATCH(A131,Orcamento!$A$7:$A$306,0)))</f>
        <v/>
      </c>
      <c r="D131" s="37" t="str">
        <f>IF(INDEX(Orcamento!$B$7:$B$306,MATCH(A131,Orcamento!$A$7:$A$306,0))="","",INDEX(Orcamento!$K$7:$K$306,MATCH(A131,Orcamento!$A$7:$A$306,0)))</f>
        <v/>
      </c>
      <c r="E131" s="37" t="str">
        <f>IF(INDEX(Orcamento!$B$7:$B$306,MATCH(A131,Orcamento!$A$7:$A$306,0))="","",INDEX(Orcamento!$S$7:$S$306,MATCH(A131,Orcamento!$A$7:$A$306,0)))</f>
        <v/>
      </c>
      <c r="F131" s="22"/>
      <c r="G131" s="22"/>
      <c r="H131" s="22"/>
      <c r="I131" s="22"/>
      <c r="J131" s="16" t="str">
        <f t="shared" si="8"/>
        <v/>
      </c>
      <c r="K131" s="22"/>
      <c r="L131" s="16" t="str">
        <f t="shared" si="9"/>
        <v/>
      </c>
      <c r="M131" s="21"/>
      <c r="N131" s="21"/>
      <c r="O131" s="35" t="str">
        <f>IF(B131="","",IF(INDEX(Orcamento!$T$7:$T$306,MATCH(A131,Orcamento!$A$7:$A$306,0))&lt;&gt;"OK","Rever orçamento de origem",IF(OR(COUNT(F131:I131,K131)&lt;&gt;5,M131="",N131=""),"Falta concluir análise do artigo",IF(OR(MIN(F131:I131,K131)&lt;0,F131&gt;INDEX(Orcamento!$J$7:$J$306,MATCH(A131,Orcamento!$A$7:$A$306,0)),J131&lt;0,K131&gt;J131),"Rever exclusões ou coberturas",IF(AND(OR(INDEX(Orcamento!$D$7:$D$306,MATCH(A131,Orcamento!$A$7:$A$306,0))="Pessoal próprio",INDEX(Orcamento!$D$7:$D$306,MATCH(A131,Orcamento!$A$7:$A$306,0))="Maquinaria própria"),J131&lt;&gt;0),"Rever exclusão de recursos próprios","OK")))))</f>
        <v/>
      </c>
    </row>
    <row r="132" spans="1:15" ht="34.950000000000003" customHeight="1">
      <c r="A132" s="8" t="s">
        <v>933</v>
      </c>
      <c r="B132" s="35" t="str">
        <f>IF(INDEX(Orcamento!$B$7:$B$306,MATCH(A132,Orcamento!$A$7:$A$306,0))="","",INDEX(Orcamento!$B$7:$B$306,MATCH(A132,Orcamento!$A$7:$A$306,0)))</f>
        <v/>
      </c>
      <c r="C132" s="35" t="str">
        <f>IF(INDEX(Orcamento!$B$7:$B$306,MATCH(A132,Orcamento!$A$7:$A$306,0))="","",INDEX(Orcamento!$C$7:$C$306,MATCH(A132,Orcamento!$A$7:$A$306,0)))</f>
        <v/>
      </c>
      <c r="D132" s="37" t="str">
        <f>IF(INDEX(Orcamento!$B$7:$B$306,MATCH(A132,Orcamento!$A$7:$A$306,0))="","",INDEX(Orcamento!$K$7:$K$306,MATCH(A132,Orcamento!$A$7:$A$306,0)))</f>
        <v/>
      </c>
      <c r="E132" s="37" t="str">
        <f>IF(INDEX(Orcamento!$B$7:$B$306,MATCH(A132,Orcamento!$A$7:$A$306,0))="","",INDEX(Orcamento!$S$7:$S$306,MATCH(A132,Orcamento!$A$7:$A$306,0)))</f>
        <v/>
      </c>
      <c r="F132" s="22"/>
      <c r="G132" s="22"/>
      <c r="H132" s="22"/>
      <c r="I132" s="22"/>
      <c r="J132" s="16" t="str">
        <f t="shared" si="8"/>
        <v/>
      </c>
      <c r="K132" s="22"/>
      <c r="L132" s="16" t="str">
        <f t="shared" si="9"/>
        <v/>
      </c>
      <c r="M132" s="21"/>
      <c r="N132" s="21"/>
      <c r="O132" s="35" t="str">
        <f>IF(B132="","",IF(INDEX(Orcamento!$T$7:$T$306,MATCH(A132,Orcamento!$A$7:$A$306,0))&lt;&gt;"OK","Rever orçamento de origem",IF(OR(COUNT(F132:I132,K132)&lt;&gt;5,M132="",N132=""),"Falta concluir análise do artigo",IF(OR(MIN(F132:I132,K132)&lt;0,F132&gt;INDEX(Orcamento!$J$7:$J$306,MATCH(A132,Orcamento!$A$7:$A$306,0)),J132&lt;0,K132&gt;J132),"Rever exclusões ou coberturas",IF(AND(OR(INDEX(Orcamento!$D$7:$D$306,MATCH(A132,Orcamento!$A$7:$A$306,0))="Pessoal próprio",INDEX(Orcamento!$D$7:$D$306,MATCH(A132,Orcamento!$A$7:$A$306,0))="Maquinaria própria"),J132&lt;&gt;0),"Rever exclusão de recursos próprios","OK")))))</f>
        <v/>
      </c>
    </row>
    <row r="133" spans="1:15" ht="34.950000000000003" customHeight="1">
      <c r="A133" s="8" t="s">
        <v>934</v>
      </c>
      <c r="B133" s="35" t="str">
        <f>IF(INDEX(Orcamento!$B$7:$B$306,MATCH(A133,Orcamento!$A$7:$A$306,0))="","",INDEX(Orcamento!$B$7:$B$306,MATCH(A133,Orcamento!$A$7:$A$306,0)))</f>
        <v/>
      </c>
      <c r="C133" s="35" t="str">
        <f>IF(INDEX(Orcamento!$B$7:$B$306,MATCH(A133,Orcamento!$A$7:$A$306,0))="","",INDEX(Orcamento!$C$7:$C$306,MATCH(A133,Orcamento!$A$7:$A$306,0)))</f>
        <v/>
      </c>
      <c r="D133" s="37" t="str">
        <f>IF(INDEX(Orcamento!$B$7:$B$306,MATCH(A133,Orcamento!$A$7:$A$306,0))="","",INDEX(Orcamento!$K$7:$K$306,MATCH(A133,Orcamento!$A$7:$A$306,0)))</f>
        <v/>
      </c>
      <c r="E133" s="37" t="str">
        <f>IF(INDEX(Orcamento!$B$7:$B$306,MATCH(A133,Orcamento!$A$7:$A$306,0))="","",INDEX(Orcamento!$S$7:$S$306,MATCH(A133,Orcamento!$A$7:$A$306,0)))</f>
        <v/>
      </c>
      <c r="F133" s="22"/>
      <c r="G133" s="22"/>
      <c r="H133" s="22"/>
      <c r="I133" s="22"/>
      <c r="J133" s="16" t="str">
        <f t="shared" si="8"/>
        <v/>
      </c>
      <c r="K133" s="22"/>
      <c r="L133" s="16" t="str">
        <f t="shared" si="9"/>
        <v/>
      </c>
      <c r="M133" s="21"/>
      <c r="N133" s="21"/>
      <c r="O133" s="35" t="str">
        <f>IF(B133="","",IF(INDEX(Orcamento!$T$7:$T$306,MATCH(A133,Orcamento!$A$7:$A$306,0))&lt;&gt;"OK","Rever orçamento de origem",IF(OR(COUNT(F133:I133,K133)&lt;&gt;5,M133="",N133=""),"Falta concluir análise do artigo",IF(OR(MIN(F133:I133,K133)&lt;0,F133&gt;INDEX(Orcamento!$J$7:$J$306,MATCH(A133,Orcamento!$A$7:$A$306,0)),J133&lt;0,K133&gt;J133),"Rever exclusões ou coberturas",IF(AND(OR(INDEX(Orcamento!$D$7:$D$306,MATCH(A133,Orcamento!$A$7:$A$306,0))="Pessoal próprio",INDEX(Orcamento!$D$7:$D$306,MATCH(A133,Orcamento!$A$7:$A$306,0))="Maquinaria própria"),J133&lt;&gt;0),"Rever exclusão de recursos próprios","OK")))))</f>
        <v/>
      </c>
    </row>
    <row r="134" spans="1:15" ht="34.950000000000003" customHeight="1">
      <c r="A134" s="8" t="s">
        <v>935</v>
      </c>
      <c r="B134" s="35" t="str">
        <f>IF(INDEX(Orcamento!$B$7:$B$306,MATCH(A134,Orcamento!$A$7:$A$306,0))="","",INDEX(Orcamento!$B$7:$B$306,MATCH(A134,Orcamento!$A$7:$A$306,0)))</f>
        <v/>
      </c>
      <c r="C134" s="35" t="str">
        <f>IF(INDEX(Orcamento!$B$7:$B$306,MATCH(A134,Orcamento!$A$7:$A$306,0))="","",INDEX(Orcamento!$C$7:$C$306,MATCH(A134,Orcamento!$A$7:$A$306,0)))</f>
        <v/>
      </c>
      <c r="D134" s="37" t="str">
        <f>IF(INDEX(Orcamento!$B$7:$B$306,MATCH(A134,Orcamento!$A$7:$A$306,0))="","",INDEX(Orcamento!$K$7:$K$306,MATCH(A134,Orcamento!$A$7:$A$306,0)))</f>
        <v/>
      </c>
      <c r="E134" s="37" t="str">
        <f>IF(INDEX(Orcamento!$B$7:$B$306,MATCH(A134,Orcamento!$A$7:$A$306,0))="","",INDEX(Orcamento!$S$7:$S$306,MATCH(A134,Orcamento!$A$7:$A$306,0)))</f>
        <v/>
      </c>
      <c r="F134" s="22"/>
      <c r="G134" s="22"/>
      <c r="H134" s="22"/>
      <c r="I134" s="22"/>
      <c r="J134" s="16" t="str">
        <f t="shared" si="8"/>
        <v/>
      </c>
      <c r="K134" s="22"/>
      <c r="L134" s="16" t="str">
        <f t="shared" si="9"/>
        <v/>
      </c>
      <c r="M134" s="21"/>
      <c r="N134" s="21"/>
      <c r="O134" s="35" t="str">
        <f>IF(B134="","",IF(INDEX(Orcamento!$T$7:$T$306,MATCH(A134,Orcamento!$A$7:$A$306,0))&lt;&gt;"OK","Rever orçamento de origem",IF(OR(COUNT(F134:I134,K134)&lt;&gt;5,M134="",N134=""),"Falta concluir análise do artigo",IF(OR(MIN(F134:I134,K134)&lt;0,F134&gt;INDEX(Orcamento!$J$7:$J$306,MATCH(A134,Orcamento!$A$7:$A$306,0)),J134&lt;0,K134&gt;J134),"Rever exclusões ou coberturas",IF(AND(OR(INDEX(Orcamento!$D$7:$D$306,MATCH(A134,Orcamento!$A$7:$A$306,0))="Pessoal próprio",INDEX(Orcamento!$D$7:$D$306,MATCH(A134,Orcamento!$A$7:$A$306,0))="Maquinaria própria"),J134&lt;&gt;0),"Rever exclusão de recursos próprios","OK")))))</f>
        <v/>
      </c>
    </row>
    <row r="135" spans="1:15" ht="34.950000000000003" customHeight="1">
      <c r="A135" s="8" t="s">
        <v>936</v>
      </c>
      <c r="B135" s="35" t="str">
        <f>IF(INDEX(Orcamento!$B$7:$B$306,MATCH(A135,Orcamento!$A$7:$A$306,0))="","",INDEX(Orcamento!$B$7:$B$306,MATCH(A135,Orcamento!$A$7:$A$306,0)))</f>
        <v/>
      </c>
      <c r="C135" s="35" t="str">
        <f>IF(INDEX(Orcamento!$B$7:$B$306,MATCH(A135,Orcamento!$A$7:$A$306,0))="","",INDEX(Orcamento!$C$7:$C$306,MATCH(A135,Orcamento!$A$7:$A$306,0)))</f>
        <v/>
      </c>
      <c r="D135" s="37" t="str">
        <f>IF(INDEX(Orcamento!$B$7:$B$306,MATCH(A135,Orcamento!$A$7:$A$306,0))="","",INDEX(Orcamento!$K$7:$K$306,MATCH(A135,Orcamento!$A$7:$A$306,0)))</f>
        <v/>
      </c>
      <c r="E135" s="37" t="str">
        <f>IF(INDEX(Orcamento!$B$7:$B$306,MATCH(A135,Orcamento!$A$7:$A$306,0))="","",INDEX(Orcamento!$S$7:$S$306,MATCH(A135,Orcamento!$A$7:$A$306,0)))</f>
        <v/>
      </c>
      <c r="F135" s="22"/>
      <c r="G135" s="22"/>
      <c r="H135" s="22"/>
      <c r="I135" s="22"/>
      <c r="J135" s="16" t="str">
        <f t="shared" si="8"/>
        <v/>
      </c>
      <c r="K135" s="22"/>
      <c r="L135" s="16" t="str">
        <f t="shared" si="9"/>
        <v/>
      </c>
      <c r="M135" s="21"/>
      <c r="N135" s="21"/>
      <c r="O135" s="35" t="str">
        <f>IF(B135="","",IF(INDEX(Orcamento!$T$7:$T$306,MATCH(A135,Orcamento!$A$7:$A$306,0))&lt;&gt;"OK","Rever orçamento de origem",IF(OR(COUNT(F135:I135,K135)&lt;&gt;5,M135="",N135=""),"Falta concluir análise do artigo",IF(OR(MIN(F135:I135,K135)&lt;0,F135&gt;INDEX(Orcamento!$J$7:$J$306,MATCH(A135,Orcamento!$A$7:$A$306,0)),J135&lt;0,K135&gt;J135),"Rever exclusões ou coberturas",IF(AND(OR(INDEX(Orcamento!$D$7:$D$306,MATCH(A135,Orcamento!$A$7:$A$306,0))="Pessoal próprio",INDEX(Orcamento!$D$7:$D$306,MATCH(A135,Orcamento!$A$7:$A$306,0))="Maquinaria própria"),J135&lt;&gt;0),"Rever exclusão de recursos próprios","OK")))))</f>
        <v/>
      </c>
    </row>
    <row r="136" spans="1:15" ht="34.950000000000003" customHeight="1">
      <c r="A136" s="8" t="s">
        <v>937</v>
      </c>
      <c r="B136" s="35" t="str">
        <f>IF(INDEX(Orcamento!$B$7:$B$306,MATCH(A136,Orcamento!$A$7:$A$306,0))="","",INDEX(Orcamento!$B$7:$B$306,MATCH(A136,Orcamento!$A$7:$A$306,0)))</f>
        <v/>
      </c>
      <c r="C136" s="35" t="str">
        <f>IF(INDEX(Orcamento!$B$7:$B$306,MATCH(A136,Orcamento!$A$7:$A$306,0))="","",INDEX(Orcamento!$C$7:$C$306,MATCH(A136,Orcamento!$A$7:$A$306,0)))</f>
        <v/>
      </c>
      <c r="D136" s="37" t="str">
        <f>IF(INDEX(Orcamento!$B$7:$B$306,MATCH(A136,Orcamento!$A$7:$A$306,0))="","",INDEX(Orcamento!$K$7:$K$306,MATCH(A136,Orcamento!$A$7:$A$306,0)))</f>
        <v/>
      </c>
      <c r="E136" s="37" t="str">
        <f>IF(INDEX(Orcamento!$B$7:$B$306,MATCH(A136,Orcamento!$A$7:$A$306,0))="","",INDEX(Orcamento!$S$7:$S$306,MATCH(A136,Orcamento!$A$7:$A$306,0)))</f>
        <v/>
      </c>
      <c r="F136" s="22"/>
      <c r="G136" s="22"/>
      <c r="H136" s="22"/>
      <c r="I136" s="22"/>
      <c r="J136" s="16" t="str">
        <f t="shared" si="8"/>
        <v/>
      </c>
      <c r="K136" s="22"/>
      <c r="L136" s="16" t="str">
        <f t="shared" si="9"/>
        <v/>
      </c>
      <c r="M136" s="21"/>
      <c r="N136" s="21"/>
      <c r="O136" s="35" t="str">
        <f>IF(B136="","",IF(INDEX(Orcamento!$T$7:$T$306,MATCH(A136,Orcamento!$A$7:$A$306,0))&lt;&gt;"OK","Rever orçamento de origem",IF(OR(COUNT(F136:I136,K136)&lt;&gt;5,M136="",N136=""),"Falta concluir análise do artigo",IF(OR(MIN(F136:I136,K136)&lt;0,F136&gt;INDEX(Orcamento!$J$7:$J$306,MATCH(A136,Orcamento!$A$7:$A$306,0)),J136&lt;0,K136&gt;J136),"Rever exclusões ou coberturas",IF(AND(OR(INDEX(Orcamento!$D$7:$D$306,MATCH(A136,Orcamento!$A$7:$A$306,0))="Pessoal próprio",INDEX(Orcamento!$D$7:$D$306,MATCH(A136,Orcamento!$A$7:$A$306,0))="Maquinaria própria"),J136&lt;&gt;0),"Rever exclusão de recursos próprios","OK")))))</f>
        <v/>
      </c>
    </row>
    <row r="137" spans="1:15" ht="34.950000000000003" customHeight="1">
      <c r="A137" s="8" t="s">
        <v>938</v>
      </c>
      <c r="B137" s="35" t="str">
        <f>IF(INDEX(Orcamento!$B$7:$B$306,MATCH(A137,Orcamento!$A$7:$A$306,0))="","",INDEX(Orcamento!$B$7:$B$306,MATCH(A137,Orcamento!$A$7:$A$306,0)))</f>
        <v/>
      </c>
      <c r="C137" s="35" t="str">
        <f>IF(INDEX(Orcamento!$B$7:$B$306,MATCH(A137,Orcamento!$A$7:$A$306,0))="","",INDEX(Orcamento!$C$7:$C$306,MATCH(A137,Orcamento!$A$7:$A$306,0)))</f>
        <v/>
      </c>
      <c r="D137" s="37" t="str">
        <f>IF(INDEX(Orcamento!$B$7:$B$306,MATCH(A137,Orcamento!$A$7:$A$306,0))="","",INDEX(Orcamento!$K$7:$K$306,MATCH(A137,Orcamento!$A$7:$A$306,0)))</f>
        <v/>
      </c>
      <c r="E137" s="37" t="str">
        <f>IF(INDEX(Orcamento!$B$7:$B$306,MATCH(A137,Orcamento!$A$7:$A$306,0))="","",INDEX(Orcamento!$S$7:$S$306,MATCH(A137,Orcamento!$A$7:$A$306,0)))</f>
        <v/>
      </c>
      <c r="F137" s="22"/>
      <c r="G137" s="22"/>
      <c r="H137" s="22"/>
      <c r="I137" s="22"/>
      <c r="J137" s="16" t="str">
        <f t="shared" si="8"/>
        <v/>
      </c>
      <c r="K137" s="22"/>
      <c r="L137" s="16" t="str">
        <f t="shared" si="9"/>
        <v/>
      </c>
      <c r="M137" s="21"/>
      <c r="N137" s="21"/>
      <c r="O137" s="35" t="str">
        <f>IF(B137="","",IF(INDEX(Orcamento!$T$7:$T$306,MATCH(A137,Orcamento!$A$7:$A$306,0))&lt;&gt;"OK","Rever orçamento de origem",IF(OR(COUNT(F137:I137,K137)&lt;&gt;5,M137="",N137=""),"Falta concluir análise do artigo",IF(OR(MIN(F137:I137,K137)&lt;0,F137&gt;INDEX(Orcamento!$J$7:$J$306,MATCH(A137,Orcamento!$A$7:$A$306,0)),J137&lt;0,K137&gt;J137),"Rever exclusões ou coberturas",IF(AND(OR(INDEX(Orcamento!$D$7:$D$306,MATCH(A137,Orcamento!$A$7:$A$306,0))="Pessoal próprio",INDEX(Orcamento!$D$7:$D$306,MATCH(A137,Orcamento!$A$7:$A$306,0))="Maquinaria própria"),J137&lt;&gt;0),"Rever exclusão de recursos próprios","OK")))))</f>
        <v/>
      </c>
    </row>
    <row r="138" spans="1:15" ht="34.950000000000003" customHeight="1">
      <c r="A138" s="8" t="s">
        <v>939</v>
      </c>
      <c r="B138" s="35" t="str">
        <f>IF(INDEX(Orcamento!$B$7:$B$306,MATCH(A138,Orcamento!$A$7:$A$306,0))="","",INDEX(Orcamento!$B$7:$B$306,MATCH(A138,Orcamento!$A$7:$A$306,0)))</f>
        <v/>
      </c>
      <c r="C138" s="35" t="str">
        <f>IF(INDEX(Orcamento!$B$7:$B$306,MATCH(A138,Orcamento!$A$7:$A$306,0))="","",INDEX(Orcamento!$C$7:$C$306,MATCH(A138,Orcamento!$A$7:$A$306,0)))</f>
        <v/>
      </c>
      <c r="D138" s="37" t="str">
        <f>IF(INDEX(Orcamento!$B$7:$B$306,MATCH(A138,Orcamento!$A$7:$A$306,0))="","",INDEX(Orcamento!$K$7:$K$306,MATCH(A138,Orcamento!$A$7:$A$306,0)))</f>
        <v/>
      </c>
      <c r="E138" s="37" t="str">
        <f>IF(INDEX(Orcamento!$B$7:$B$306,MATCH(A138,Orcamento!$A$7:$A$306,0))="","",INDEX(Orcamento!$S$7:$S$306,MATCH(A138,Orcamento!$A$7:$A$306,0)))</f>
        <v/>
      </c>
      <c r="F138" s="22"/>
      <c r="G138" s="22"/>
      <c r="H138" s="22"/>
      <c r="I138" s="22"/>
      <c r="J138" s="16" t="str">
        <f t="shared" si="8"/>
        <v/>
      </c>
      <c r="K138" s="22"/>
      <c r="L138" s="16" t="str">
        <f t="shared" si="9"/>
        <v/>
      </c>
      <c r="M138" s="21"/>
      <c r="N138" s="21"/>
      <c r="O138" s="35" t="str">
        <f>IF(B138="","",IF(INDEX(Orcamento!$T$7:$T$306,MATCH(A138,Orcamento!$A$7:$A$306,0))&lt;&gt;"OK","Rever orçamento de origem",IF(OR(COUNT(F138:I138,K138)&lt;&gt;5,M138="",N138=""),"Falta concluir análise do artigo",IF(OR(MIN(F138:I138,K138)&lt;0,F138&gt;INDEX(Orcamento!$J$7:$J$306,MATCH(A138,Orcamento!$A$7:$A$306,0)),J138&lt;0,K138&gt;J138),"Rever exclusões ou coberturas",IF(AND(OR(INDEX(Orcamento!$D$7:$D$306,MATCH(A138,Orcamento!$A$7:$A$306,0))="Pessoal próprio",INDEX(Orcamento!$D$7:$D$306,MATCH(A138,Orcamento!$A$7:$A$306,0))="Maquinaria própria"),J138&lt;&gt;0),"Rever exclusão de recursos próprios","OK")))))</f>
        <v/>
      </c>
    </row>
    <row r="139" spans="1:15" ht="34.950000000000003" customHeight="1">
      <c r="A139" s="8" t="s">
        <v>940</v>
      </c>
      <c r="B139" s="35" t="str">
        <f>IF(INDEX(Orcamento!$B$7:$B$306,MATCH(A139,Orcamento!$A$7:$A$306,0))="","",INDEX(Orcamento!$B$7:$B$306,MATCH(A139,Orcamento!$A$7:$A$306,0)))</f>
        <v/>
      </c>
      <c r="C139" s="35" t="str">
        <f>IF(INDEX(Orcamento!$B$7:$B$306,MATCH(A139,Orcamento!$A$7:$A$306,0))="","",INDEX(Orcamento!$C$7:$C$306,MATCH(A139,Orcamento!$A$7:$A$306,0)))</f>
        <v/>
      </c>
      <c r="D139" s="37" t="str">
        <f>IF(INDEX(Orcamento!$B$7:$B$306,MATCH(A139,Orcamento!$A$7:$A$306,0))="","",INDEX(Orcamento!$K$7:$K$306,MATCH(A139,Orcamento!$A$7:$A$306,0)))</f>
        <v/>
      </c>
      <c r="E139" s="37" t="str">
        <f>IF(INDEX(Orcamento!$B$7:$B$306,MATCH(A139,Orcamento!$A$7:$A$306,0))="","",INDEX(Orcamento!$S$7:$S$306,MATCH(A139,Orcamento!$A$7:$A$306,0)))</f>
        <v/>
      </c>
      <c r="F139" s="22"/>
      <c r="G139" s="22"/>
      <c r="H139" s="22"/>
      <c r="I139" s="22"/>
      <c r="J139" s="16" t="str">
        <f t="shared" si="8"/>
        <v/>
      </c>
      <c r="K139" s="22"/>
      <c r="L139" s="16" t="str">
        <f t="shared" si="9"/>
        <v/>
      </c>
      <c r="M139" s="21"/>
      <c r="N139" s="21"/>
      <c r="O139" s="35" t="str">
        <f>IF(B139="","",IF(INDEX(Orcamento!$T$7:$T$306,MATCH(A139,Orcamento!$A$7:$A$306,0))&lt;&gt;"OK","Rever orçamento de origem",IF(OR(COUNT(F139:I139,K139)&lt;&gt;5,M139="",N139=""),"Falta concluir análise do artigo",IF(OR(MIN(F139:I139,K139)&lt;0,F139&gt;INDEX(Orcamento!$J$7:$J$306,MATCH(A139,Orcamento!$A$7:$A$306,0)),J139&lt;0,K139&gt;J139),"Rever exclusões ou coberturas",IF(AND(OR(INDEX(Orcamento!$D$7:$D$306,MATCH(A139,Orcamento!$A$7:$A$306,0))="Pessoal próprio",INDEX(Orcamento!$D$7:$D$306,MATCH(A139,Orcamento!$A$7:$A$306,0))="Maquinaria própria"),J139&lt;&gt;0),"Rever exclusão de recursos próprios","OK")))))</f>
        <v/>
      </c>
    </row>
    <row r="140" spans="1:15" ht="34.950000000000003" customHeight="1">
      <c r="A140" s="8" t="s">
        <v>941</v>
      </c>
      <c r="B140" s="35" t="str">
        <f>IF(INDEX(Orcamento!$B$7:$B$306,MATCH(A140,Orcamento!$A$7:$A$306,0))="","",INDEX(Orcamento!$B$7:$B$306,MATCH(A140,Orcamento!$A$7:$A$306,0)))</f>
        <v/>
      </c>
      <c r="C140" s="35" t="str">
        <f>IF(INDEX(Orcamento!$B$7:$B$306,MATCH(A140,Orcamento!$A$7:$A$306,0))="","",INDEX(Orcamento!$C$7:$C$306,MATCH(A140,Orcamento!$A$7:$A$306,0)))</f>
        <v/>
      </c>
      <c r="D140" s="37" t="str">
        <f>IF(INDEX(Orcamento!$B$7:$B$306,MATCH(A140,Orcamento!$A$7:$A$306,0))="","",INDEX(Orcamento!$K$7:$K$306,MATCH(A140,Orcamento!$A$7:$A$306,0)))</f>
        <v/>
      </c>
      <c r="E140" s="37" t="str">
        <f>IF(INDEX(Orcamento!$B$7:$B$306,MATCH(A140,Orcamento!$A$7:$A$306,0))="","",INDEX(Orcamento!$S$7:$S$306,MATCH(A140,Orcamento!$A$7:$A$306,0)))</f>
        <v/>
      </c>
      <c r="F140" s="22"/>
      <c r="G140" s="22"/>
      <c r="H140" s="22"/>
      <c r="I140" s="22"/>
      <c r="J140" s="16" t="str">
        <f t="shared" si="8"/>
        <v/>
      </c>
      <c r="K140" s="22"/>
      <c r="L140" s="16" t="str">
        <f t="shared" si="9"/>
        <v/>
      </c>
      <c r="M140" s="21"/>
      <c r="N140" s="21"/>
      <c r="O140" s="35" t="str">
        <f>IF(B140="","",IF(INDEX(Orcamento!$T$7:$T$306,MATCH(A140,Orcamento!$A$7:$A$306,0))&lt;&gt;"OK","Rever orçamento de origem",IF(OR(COUNT(F140:I140,K140)&lt;&gt;5,M140="",N140=""),"Falta concluir análise do artigo",IF(OR(MIN(F140:I140,K140)&lt;0,F140&gt;INDEX(Orcamento!$J$7:$J$306,MATCH(A140,Orcamento!$A$7:$A$306,0)),J140&lt;0,K140&gt;J140),"Rever exclusões ou coberturas",IF(AND(OR(INDEX(Orcamento!$D$7:$D$306,MATCH(A140,Orcamento!$A$7:$A$306,0))="Pessoal próprio",INDEX(Orcamento!$D$7:$D$306,MATCH(A140,Orcamento!$A$7:$A$306,0))="Maquinaria própria"),J140&lt;&gt;0),"Rever exclusão de recursos próprios","OK")))))</f>
        <v/>
      </c>
    </row>
    <row r="141" spans="1:15" ht="34.950000000000003" customHeight="1">
      <c r="A141" s="8" t="s">
        <v>942</v>
      </c>
      <c r="B141" s="35" t="str">
        <f>IF(INDEX(Orcamento!$B$7:$B$306,MATCH(A141,Orcamento!$A$7:$A$306,0))="","",INDEX(Orcamento!$B$7:$B$306,MATCH(A141,Orcamento!$A$7:$A$306,0)))</f>
        <v/>
      </c>
      <c r="C141" s="35" t="str">
        <f>IF(INDEX(Orcamento!$B$7:$B$306,MATCH(A141,Orcamento!$A$7:$A$306,0))="","",INDEX(Orcamento!$C$7:$C$306,MATCH(A141,Orcamento!$A$7:$A$306,0)))</f>
        <v/>
      </c>
      <c r="D141" s="37" t="str">
        <f>IF(INDEX(Orcamento!$B$7:$B$306,MATCH(A141,Orcamento!$A$7:$A$306,0))="","",INDEX(Orcamento!$K$7:$K$306,MATCH(A141,Orcamento!$A$7:$A$306,0)))</f>
        <v/>
      </c>
      <c r="E141" s="37" t="str">
        <f>IF(INDEX(Orcamento!$B$7:$B$306,MATCH(A141,Orcamento!$A$7:$A$306,0))="","",INDEX(Orcamento!$S$7:$S$306,MATCH(A141,Orcamento!$A$7:$A$306,0)))</f>
        <v/>
      </c>
      <c r="F141" s="22"/>
      <c r="G141" s="22"/>
      <c r="H141" s="22"/>
      <c r="I141" s="22"/>
      <c r="J141" s="16" t="str">
        <f t="shared" si="8"/>
        <v/>
      </c>
      <c r="K141" s="22"/>
      <c r="L141" s="16" t="str">
        <f t="shared" si="9"/>
        <v/>
      </c>
      <c r="M141" s="21"/>
      <c r="N141" s="21"/>
      <c r="O141" s="35" t="str">
        <f>IF(B141="","",IF(INDEX(Orcamento!$T$7:$T$306,MATCH(A141,Orcamento!$A$7:$A$306,0))&lt;&gt;"OK","Rever orçamento de origem",IF(OR(COUNT(F141:I141,K141)&lt;&gt;5,M141="",N141=""),"Falta concluir análise do artigo",IF(OR(MIN(F141:I141,K141)&lt;0,F141&gt;INDEX(Orcamento!$J$7:$J$306,MATCH(A141,Orcamento!$A$7:$A$306,0)),J141&lt;0,K141&gt;J141),"Rever exclusões ou coberturas",IF(AND(OR(INDEX(Orcamento!$D$7:$D$306,MATCH(A141,Orcamento!$A$7:$A$306,0))="Pessoal próprio",INDEX(Orcamento!$D$7:$D$306,MATCH(A141,Orcamento!$A$7:$A$306,0))="Maquinaria própria"),J141&lt;&gt;0),"Rever exclusão de recursos próprios","OK")))))</f>
        <v/>
      </c>
    </row>
    <row r="142" spans="1:15" ht="34.950000000000003" customHeight="1">
      <c r="A142" s="8" t="s">
        <v>943</v>
      </c>
      <c r="B142" s="35" t="str">
        <f>IF(INDEX(Orcamento!$B$7:$B$306,MATCH(A142,Orcamento!$A$7:$A$306,0))="","",INDEX(Orcamento!$B$7:$B$306,MATCH(A142,Orcamento!$A$7:$A$306,0)))</f>
        <v/>
      </c>
      <c r="C142" s="35" t="str">
        <f>IF(INDEX(Orcamento!$B$7:$B$306,MATCH(A142,Orcamento!$A$7:$A$306,0))="","",INDEX(Orcamento!$C$7:$C$306,MATCH(A142,Orcamento!$A$7:$A$306,0)))</f>
        <v/>
      </c>
      <c r="D142" s="37" t="str">
        <f>IF(INDEX(Orcamento!$B$7:$B$306,MATCH(A142,Orcamento!$A$7:$A$306,0))="","",INDEX(Orcamento!$K$7:$K$306,MATCH(A142,Orcamento!$A$7:$A$306,0)))</f>
        <v/>
      </c>
      <c r="E142" s="37" t="str">
        <f>IF(INDEX(Orcamento!$B$7:$B$306,MATCH(A142,Orcamento!$A$7:$A$306,0))="","",INDEX(Orcamento!$S$7:$S$306,MATCH(A142,Orcamento!$A$7:$A$306,0)))</f>
        <v/>
      </c>
      <c r="F142" s="22"/>
      <c r="G142" s="22"/>
      <c r="H142" s="22"/>
      <c r="I142" s="22"/>
      <c r="J142" s="16" t="str">
        <f t="shared" si="8"/>
        <v/>
      </c>
      <c r="K142" s="22"/>
      <c r="L142" s="16" t="str">
        <f t="shared" si="9"/>
        <v/>
      </c>
      <c r="M142" s="21"/>
      <c r="N142" s="21"/>
      <c r="O142" s="35" t="str">
        <f>IF(B142="","",IF(INDEX(Orcamento!$T$7:$T$306,MATCH(A142,Orcamento!$A$7:$A$306,0))&lt;&gt;"OK","Rever orçamento de origem",IF(OR(COUNT(F142:I142,K142)&lt;&gt;5,M142="",N142=""),"Falta concluir análise do artigo",IF(OR(MIN(F142:I142,K142)&lt;0,F142&gt;INDEX(Orcamento!$J$7:$J$306,MATCH(A142,Orcamento!$A$7:$A$306,0)),J142&lt;0,K142&gt;J142),"Rever exclusões ou coberturas",IF(AND(OR(INDEX(Orcamento!$D$7:$D$306,MATCH(A142,Orcamento!$A$7:$A$306,0))="Pessoal próprio",INDEX(Orcamento!$D$7:$D$306,MATCH(A142,Orcamento!$A$7:$A$306,0))="Maquinaria própria"),J142&lt;&gt;0),"Rever exclusão de recursos próprios","OK")))))</f>
        <v/>
      </c>
    </row>
    <row r="143" spans="1:15" ht="34.950000000000003" customHeight="1">
      <c r="A143" s="8" t="s">
        <v>944</v>
      </c>
      <c r="B143" s="35" t="str">
        <f>IF(INDEX(Orcamento!$B$7:$B$306,MATCH(A143,Orcamento!$A$7:$A$306,0))="","",INDEX(Orcamento!$B$7:$B$306,MATCH(A143,Orcamento!$A$7:$A$306,0)))</f>
        <v/>
      </c>
      <c r="C143" s="35" t="str">
        <f>IF(INDEX(Orcamento!$B$7:$B$306,MATCH(A143,Orcamento!$A$7:$A$306,0))="","",INDEX(Orcamento!$C$7:$C$306,MATCH(A143,Orcamento!$A$7:$A$306,0)))</f>
        <v/>
      </c>
      <c r="D143" s="37" t="str">
        <f>IF(INDEX(Orcamento!$B$7:$B$306,MATCH(A143,Orcamento!$A$7:$A$306,0))="","",INDEX(Orcamento!$K$7:$K$306,MATCH(A143,Orcamento!$A$7:$A$306,0)))</f>
        <v/>
      </c>
      <c r="E143" s="37" t="str">
        <f>IF(INDEX(Orcamento!$B$7:$B$306,MATCH(A143,Orcamento!$A$7:$A$306,0))="","",INDEX(Orcamento!$S$7:$S$306,MATCH(A143,Orcamento!$A$7:$A$306,0)))</f>
        <v/>
      </c>
      <c r="F143" s="22"/>
      <c r="G143" s="22"/>
      <c r="H143" s="22"/>
      <c r="I143" s="22"/>
      <c r="J143" s="16" t="str">
        <f t="shared" si="8"/>
        <v/>
      </c>
      <c r="K143" s="22"/>
      <c r="L143" s="16" t="str">
        <f t="shared" si="9"/>
        <v/>
      </c>
      <c r="M143" s="21"/>
      <c r="N143" s="21"/>
      <c r="O143" s="35" t="str">
        <f>IF(B143="","",IF(INDEX(Orcamento!$T$7:$T$306,MATCH(A143,Orcamento!$A$7:$A$306,0))&lt;&gt;"OK","Rever orçamento de origem",IF(OR(COUNT(F143:I143,K143)&lt;&gt;5,M143="",N143=""),"Falta concluir análise do artigo",IF(OR(MIN(F143:I143,K143)&lt;0,F143&gt;INDEX(Orcamento!$J$7:$J$306,MATCH(A143,Orcamento!$A$7:$A$306,0)),J143&lt;0,K143&gt;J143),"Rever exclusões ou coberturas",IF(AND(OR(INDEX(Orcamento!$D$7:$D$306,MATCH(A143,Orcamento!$A$7:$A$306,0))="Pessoal próprio",INDEX(Orcamento!$D$7:$D$306,MATCH(A143,Orcamento!$A$7:$A$306,0))="Maquinaria própria"),J143&lt;&gt;0),"Rever exclusão de recursos próprios","OK")))))</f>
        <v/>
      </c>
    </row>
    <row r="144" spans="1:15" ht="34.950000000000003" customHeight="1">
      <c r="A144" s="8" t="s">
        <v>945</v>
      </c>
      <c r="B144" s="35" t="str">
        <f>IF(INDEX(Orcamento!$B$7:$B$306,MATCH(A144,Orcamento!$A$7:$A$306,0))="","",INDEX(Orcamento!$B$7:$B$306,MATCH(A144,Orcamento!$A$7:$A$306,0)))</f>
        <v/>
      </c>
      <c r="C144" s="35" t="str">
        <f>IF(INDEX(Orcamento!$B$7:$B$306,MATCH(A144,Orcamento!$A$7:$A$306,0))="","",INDEX(Orcamento!$C$7:$C$306,MATCH(A144,Orcamento!$A$7:$A$306,0)))</f>
        <v/>
      </c>
      <c r="D144" s="37" t="str">
        <f>IF(INDEX(Orcamento!$B$7:$B$306,MATCH(A144,Orcamento!$A$7:$A$306,0))="","",INDEX(Orcamento!$K$7:$K$306,MATCH(A144,Orcamento!$A$7:$A$306,0)))</f>
        <v/>
      </c>
      <c r="E144" s="37" t="str">
        <f>IF(INDEX(Orcamento!$B$7:$B$306,MATCH(A144,Orcamento!$A$7:$A$306,0))="","",INDEX(Orcamento!$S$7:$S$306,MATCH(A144,Orcamento!$A$7:$A$306,0)))</f>
        <v/>
      </c>
      <c r="F144" s="22"/>
      <c r="G144" s="22"/>
      <c r="H144" s="22"/>
      <c r="I144" s="22"/>
      <c r="J144" s="16" t="str">
        <f t="shared" si="8"/>
        <v/>
      </c>
      <c r="K144" s="22"/>
      <c r="L144" s="16" t="str">
        <f t="shared" si="9"/>
        <v/>
      </c>
      <c r="M144" s="21"/>
      <c r="N144" s="21"/>
      <c r="O144" s="35" t="str">
        <f>IF(B144="","",IF(INDEX(Orcamento!$T$7:$T$306,MATCH(A144,Orcamento!$A$7:$A$306,0))&lt;&gt;"OK","Rever orçamento de origem",IF(OR(COUNT(F144:I144,K144)&lt;&gt;5,M144="",N144=""),"Falta concluir análise do artigo",IF(OR(MIN(F144:I144,K144)&lt;0,F144&gt;INDEX(Orcamento!$J$7:$J$306,MATCH(A144,Orcamento!$A$7:$A$306,0)),J144&lt;0,K144&gt;J144),"Rever exclusões ou coberturas",IF(AND(OR(INDEX(Orcamento!$D$7:$D$306,MATCH(A144,Orcamento!$A$7:$A$306,0))="Pessoal próprio",INDEX(Orcamento!$D$7:$D$306,MATCH(A144,Orcamento!$A$7:$A$306,0))="Maquinaria própria"),J144&lt;&gt;0),"Rever exclusão de recursos próprios","OK")))))</f>
        <v/>
      </c>
    </row>
    <row r="145" spans="1:15" ht="34.950000000000003" customHeight="1">
      <c r="A145" s="8" t="s">
        <v>946</v>
      </c>
      <c r="B145" s="35" t="str">
        <f>IF(INDEX(Orcamento!$B$7:$B$306,MATCH(A145,Orcamento!$A$7:$A$306,0))="","",INDEX(Orcamento!$B$7:$B$306,MATCH(A145,Orcamento!$A$7:$A$306,0)))</f>
        <v/>
      </c>
      <c r="C145" s="35" t="str">
        <f>IF(INDEX(Orcamento!$B$7:$B$306,MATCH(A145,Orcamento!$A$7:$A$306,0))="","",INDEX(Orcamento!$C$7:$C$306,MATCH(A145,Orcamento!$A$7:$A$306,0)))</f>
        <v/>
      </c>
      <c r="D145" s="37" t="str">
        <f>IF(INDEX(Orcamento!$B$7:$B$306,MATCH(A145,Orcamento!$A$7:$A$306,0))="","",INDEX(Orcamento!$K$7:$K$306,MATCH(A145,Orcamento!$A$7:$A$306,0)))</f>
        <v/>
      </c>
      <c r="E145" s="37" t="str">
        <f>IF(INDEX(Orcamento!$B$7:$B$306,MATCH(A145,Orcamento!$A$7:$A$306,0))="","",INDEX(Orcamento!$S$7:$S$306,MATCH(A145,Orcamento!$A$7:$A$306,0)))</f>
        <v/>
      </c>
      <c r="F145" s="22"/>
      <c r="G145" s="22"/>
      <c r="H145" s="22"/>
      <c r="I145" s="22"/>
      <c r="J145" s="16" t="str">
        <f t="shared" si="8"/>
        <v/>
      </c>
      <c r="K145" s="22"/>
      <c r="L145" s="16" t="str">
        <f t="shared" si="9"/>
        <v/>
      </c>
      <c r="M145" s="21"/>
      <c r="N145" s="21"/>
      <c r="O145" s="35" t="str">
        <f>IF(B145="","",IF(INDEX(Orcamento!$T$7:$T$306,MATCH(A145,Orcamento!$A$7:$A$306,0))&lt;&gt;"OK","Rever orçamento de origem",IF(OR(COUNT(F145:I145,K145)&lt;&gt;5,M145="",N145=""),"Falta concluir análise do artigo",IF(OR(MIN(F145:I145,K145)&lt;0,F145&gt;INDEX(Orcamento!$J$7:$J$306,MATCH(A145,Orcamento!$A$7:$A$306,0)),J145&lt;0,K145&gt;J145),"Rever exclusões ou coberturas",IF(AND(OR(INDEX(Orcamento!$D$7:$D$306,MATCH(A145,Orcamento!$A$7:$A$306,0))="Pessoal próprio",INDEX(Orcamento!$D$7:$D$306,MATCH(A145,Orcamento!$A$7:$A$306,0))="Maquinaria própria"),J145&lt;&gt;0),"Rever exclusão de recursos próprios","OK")))))</f>
        <v/>
      </c>
    </row>
    <row r="146" spans="1:15" ht="34.950000000000003" customHeight="1">
      <c r="A146" s="8" t="s">
        <v>947</v>
      </c>
      <c r="B146" s="35" t="str">
        <f>IF(INDEX(Orcamento!$B$7:$B$306,MATCH(A146,Orcamento!$A$7:$A$306,0))="","",INDEX(Orcamento!$B$7:$B$306,MATCH(A146,Orcamento!$A$7:$A$306,0)))</f>
        <v/>
      </c>
      <c r="C146" s="35" t="str">
        <f>IF(INDEX(Orcamento!$B$7:$B$306,MATCH(A146,Orcamento!$A$7:$A$306,0))="","",INDEX(Orcamento!$C$7:$C$306,MATCH(A146,Orcamento!$A$7:$A$306,0)))</f>
        <v/>
      </c>
      <c r="D146" s="37" t="str">
        <f>IF(INDEX(Orcamento!$B$7:$B$306,MATCH(A146,Orcamento!$A$7:$A$306,0))="","",INDEX(Orcamento!$K$7:$K$306,MATCH(A146,Orcamento!$A$7:$A$306,0)))</f>
        <v/>
      </c>
      <c r="E146" s="37" t="str">
        <f>IF(INDEX(Orcamento!$B$7:$B$306,MATCH(A146,Orcamento!$A$7:$A$306,0))="","",INDEX(Orcamento!$S$7:$S$306,MATCH(A146,Orcamento!$A$7:$A$306,0)))</f>
        <v/>
      </c>
      <c r="F146" s="22"/>
      <c r="G146" s="22"/>
      <c r="H146" s="22"/>
      <c r="I146" s="22"/>
      <c r="J146" s="16" t="str">
        <f t="shared" si="8"/>
        <v/>
      </c>
      <c r="K146" s="22"/>
      <c r="L146" s="16" t="str">
        <f t="shared" si="9"/>
        <v/>
      </c>
      <c r="M146" s="21"/>
      <c r="N146" s="21"/>
      <c r="O146" s="35" t="str">
        <f>IF(B146="","",IF(INDEX(Orcamento!$T$7:$T$306,MATCH(A146,Orcamento!$A$7:$A$306,0))&lt;&gt;"OK","Rever orçamento de origem",IF(OR(COUNT(F146:I146,K146)&lt;&gt;5,M146="",N146=""),"Falta concluir análise do artigo",IF(OR(MIN(F146:I146,K146)&lt;0,F146&gt;INDEX(Orcamento!$J$7:$J$306,MATCH(A146,Orcamento!$A$7:$A$306,0)),J146&lt;0,K146&gt;J146),"Rever exclusões ou coberturas",IF(AND(OR(INDEX(Orcamento!$D$7:$D$306,MATCH(A146,Orcamento!$A$7:$A$306,0))="Pessoal próprio",INDEX(Orcamento!$D$7:$D$306,MATCH(A146,Orcamento!$A$7:$A$306,0))="Maquinaria própria"),J146&lt;&gt;0),"Rever exclusão de recursos próprios","OK")))))</f>
        <v/>
      </c>
    </row>
    <row r="147" spans="1:15" ht="34.950000000000003" customHeight="1">
      <c r="A147" s="8" t="s">
        <v>948</v>
      </c>
      <c r="B147" s="35" t="str">
        <f>IF(INDEX(Orcamento!$B$7:$B$306,MATCH(A147,Orcamento!$A$7:$A$306,0))="","",INDEX(Orcamento!$B$7:$B$306,MATCH(A147,Orcamento!$A$7:$A$306,0)))</f>
        <v/>
      </c>
      <c r="C147" s="35" t="str">
        <f>IF(INDEX(Orcamento!$B$7:$B$306,MATCH(A147,Orcamento!$A$7:$A$306,0))="","",INDEX(Orcamento!$C$7:$C$306,MATCH(A147,Orcamento!$A$7:$A$306,0)))</f>
        <v/>
      </c>
      <c r="D147" s="37" t="str">
        <f>IF(INDEX(Orcamento!$B$7:$B$306,MATCH(A147,Orcamento!$A$7:$A$306,0))="","",INDEX(Orcamento!$K$7:$K$306,MATCH(A147,Orcamento!$A$7:$A$306,0)))</f>
        <v/>
      </c>
      <c r="E147" s="37" t="str">
        <f>IF(INDEX(Orcamento!$B$7:$B$306,MATCH(A147,Orcamento!$A$7:$A$306,0))="","",INDEX(Orcamento!$S$7:$S$306,MATCH(A147,Orcamento!$A$7:$A$306,0)))</f>
        <v/>
      </c>
      <c r="F147" s="22"/>
      <c r="G147" s="22"/>
      <c r="H147" s="22"/>
      <c r="I147" s="22"/>
      <c r="J147" s="16" t="str">
        <f t="shared" si="8"/>
        <v/>
      </c>
      <c r="K147" s="22"/>
      <c r="L147" s="16" t="str">
        <f t="shared" si="9"/>
        <v/>
      </c>
      <c r="M147" s="21"/>
      <c r="N147" s="21"/>
      <c r="O147" s="35" t="str">
        <f>IF(B147="","",IF(INDEX(Orcamento!$T$7:$T$306,MATCH(A147,Orcamento!$A$7:$A$306,0))&lt;&gt;"OK","Rever orçamento de origem",IF(OR(COUNT(F147:I147,K147)&lt;&gt;5,M147="",N147=""),"Falta concluir análise do artigo",IF(OR(MIN(F147:I147,K147)&lt;0,F147&gt;INDEX(Orcamento!$J$7:$J$306,MATCH(A147,Orcamento!$A$7:$A$306,0)),J147&lt;0,K147&gt;J147),"Rever exclusões ou coberturas",IF(AND(OR(INDEX(Orcamento!$D$7:$D$306,MATCH(A147,Orcamento!$A$7:$A$306,0))="Pessoal próprio",INDEX(Orcamento!$D$7:$D$306,MATCH(A147,Orcamento!$A$7:$A$306,0))="Maquinaria própria"),J147&lt;&gt;0),"Rever exclusão de recursos próprios","OK")))))</f>
        <v/>
      </c>
    </row>
    <row r="148" spans="1:15" ht="34.950000000000003" customHeight="1">
      <c r="A148" s="8" t="s">
        <v>949</v>
      </c>
      <c r="B148" s="35" t="str">
        <f>IF(INDEX(Orcamento!$B$7:$B$306,MATCH(A148,Orcamento!$A$7:$A$306,0))="","",INDEX(Orcamento!$B$7:$B$306,MATCH(A148,Orcamento!$A$7:$A$306,0)))</f>
        <v/>
      </c>
      <c r="C148" s="35" t="str">
        <f>IF(INDEX(Orcamento!$B$7:$B$306,MATCH(A148,Orcamento!$A$7:$A$306,0))="","",INDEX(Orcamento!$C$7:$C$306,MATCH(A148,Orcamento!$A$7:$A$306,0)))</f>
        <v/>
      </c>
      <c r="D148" s="37" t="str">
        <f>IF(INDEX(Orcamento!$B$7:$B$306,MATCH(A148,Orcamento!$A$7:$A$306,0))="","",INDEX(Orcamento!$K$7:$K$306,MATCH(A148,Orcamento!$A$7:$A$306,0)))</f>
        <v/>
      </c>
      <c r="E148" s="37" t="str">
        <f>IF(INDEX(Orcamento!$B$7:$B$306,MATCH(A148,Orcamento!$A$7:$A$306,0))="","",INDEX(Orcamento!$S$7:$S$306,MATCH(A148,Orcamento!$A$7:$A$306,0)))</f>
        <v/>
      </c>
      <c r="F148" s="22"/>
      <c r="G148" s="22"/>
      <c r="H148" s="22"/>
      <c r="I148" s="22"/>
      <c r="J148" s="16" t="str">
        <f t="shared" si="8"/>
        <v/>
      </c>
      <c r="K148" s="22"/>
      <c r="L148" s="16" t="str">
        <f t="shared" si="9"/>
        <v/>
      </c>
      <c r="M148" s="21"/>
      <c r="N148" s="21"/>
      <c r="O148" s="35" t="str">
        <f>IF(B148="","",IF(INDEX(Orcamento!$T$7:$T$306,MATCH(A148,Orcamento!$A$7:$A$306,0))&lt;&gt;"OK","Rever orçamento de origem",IF(OR(COUNT(F148:I148,K148)&lt;&gt;5,M148="",N148=""),"Falta concluir análise do artigo",IF(OR(MIN(F148:I148,K148)&lt;0,F148&gt;INDEX(Orcamento!$J$7:$J$306,MATCH(A148,Orcamento!$A$7:$A$306,0)),J148&lt;0,K148&gt;J148),"Rever exclusões ou coberturas",IF(AND(OR(INDEX(Orcamento!$D$7:$D$306,MATCH(A148,Orcamento!$A$7:$A$306,0))="Pessoal próprio",INDEX(Orcamento!$D$7:$D$306,MATCH(A148,Orcamento!$A$7:$A$306,0))="Maquinaria própria"),J148&lt;&gt;0),"Rever exclusão de recursos próprios","OK")))))</f>
        <v/>
      </c>
    </row>
    <row r="149" spans="1:15" ht="34.950000000000003" customHeight="1">
      <c r="A149" s="8" t="s">
        <v>950</v>
      </c>
      <c r="B149" s="35" t="str">
        <f>IF(INDEX(Orcamento!$B$7:$B$306,MATCH(A149,Orcamento!$A$7:$A$306,0))="","",INDEX(Orcamento!$B$7:$B$306,MATCH(A149,Orcamento!$A$7:$A$306,0)))</f>
        <v/>
      </c>
      <c r="C149" s="35" t="str">
        <f>IF(INDEX(Orcamento!$B$7:$B$306,MATCH(A149,Orcamento!$A$7:$A$306,0))="","",INDEX(Orcamento!$C$7:$C$306,MATCH(A149,Orcamento!$A$7:$A$306,0)))</f>
        <v/>
      </c>
      <c r="D149" s="37" t="str">
        <f>IF(INDEX(Orcamento!$B$7:$B$306,MATCH(A149,Orcamento!$A$7:$A$306,0))="","",INDEX(Orcamento!$K$7:$K$306,MATCH(A149,Orcamento!$A$7:$A$306,0)))</f>
        <v/>
      </c>
      <c r="E149" s="37" t="str">
        <f>IF(INDEX(Orcamento!$B$7:$B$306,MATCH(A149,Orcamento!$A$7:$A$306,0))="","",INDEX(Orcamento!$S$7:$S$306,MATCH(A149,Orcamento!$A$7:$A$306,0)))</f>
        <v/>
      </c>
      <c r="F149" s="22"/>
      <c r="G149" s="22"/>
      <c r="H149" s="22"/>
      <c r="I149" s="22"/>
      <c r="J149" s="16" t="str">
        <f t="shared" si="8"/>
        <v/>
      </c>
      <c r="K149" s="22"/>
      <c r="L149" s="16" t="str">
        <f t="shared" si="9"/>
        <v/>
      </c>
      <c r="M149" s="21"/>
      <c r="N149" s="21"/>
      <c r="O149" s="35" t="str">
        <f>IF(B149="","",IF(INDEX(Orcamento!$T$7:$T$306,MATCH(A149,Orcamento!$A$7:$A$306,0))&lt;&gt;"OK","Rever orçamento de origem",IF(OR(COUNT(F149:I149,K149)&lt;&gt;5,M149="",N149=""),"Falta concluir análise do artigo",IF(OR(MIN(F149:I149,K149)&lt;0,F149&gt;INDEX(Orcamento!$J$7:$J$306,MATCH(A149,Orcamento!$A$7:$A$306,0)),J149&lt;0,K149&gt;J149),"Rever exclusões ou coberturas",IF(AND(OR(INDEX(Orcamento!$D$7:$D$306,MATCH(A149,Orcamento!$A$7:$A$306,0))="Pessoal próprio",INDEX(Orcamento!$D$7:$D$306,MATCH(A149,Orcamento!$A$7:$A$306,0))="Maquinaria própria"),J149&lt;&gt;0),"Rever exclusão de recursos próprios","OK")))))</f>
        <v/>
      </c>
    </row>
    <row r="150" spans="1:15" ht="34.950000000000003" customHeight="1">
      <c r="A150" s="8" t="s">
        <v>951</v>
      </c>
      <c r="B150" s="35" t="str">
        <f>IF(INDEX(Orcamento!$B$7:$B$306,MATCH(A150,Orcamento!$A$7:$A$306,0))="","",INDEX(Orcamento!$B$7:$B$306,MATCH(A150,Orcamento!$A$7:$A$306,0)))</f>
        <v/>
      </c>
      <c r="C150" s="35" t="str">
        <f>IF(INDEX(Orcamento!$B$7:$B$306,MATCH(A150,Orcamento!$A$7:$A$306,0))="","",INDEX(Orcamento!$C$7:$C$306,MATCH(A150,Orcamento!$A$7:$A$306,0)))</f>
        <v/>
      </c>
      <c r="D150" s="37" t="str">
        <f>IF(INDEX(Orcamento!$B$7:$B$306,MATCH(A150,Orcamento!$A$7:$A$306,0))="","",INDEX(Orcamento!$K$7:$K$306,MATCH(A150,Orcamento!$A$7:$A$306,0)))</f>
        <v/>
      </c>
      <c r="E150" s="37" t="str">
        <f>IF(INDEX(Orcamento!$B$7:$B$306,MATCH(A150,Orcamento!$A$7:$A$306,0))="","",INDEX(Orcamento!$S$7:$S$306,MATCH(A150,Orcamento!$A$7:$A$306,0)))</f>
        <v/>
      </c>
      <c r="F150" s="22"/>
      <c r="G150" s="22"/>
      <c r="H150" s="22"/>
      <c r="I150" s="22"/>
      <c r="J150" s="16" t="str">
        <f t="shared" si="8"/>
        <v/>
      </c>
      <c r="K150" s="22"/>
      <c r="L150" s="16" t="str">
        <f t="shared" si="9"/>
        <v/>
      </c>
      <c r="M150" s="21"/>
      <c r="N150" s="21"/>
      <c r="O150" s="35" t="str">
        <f>IF(B150="","",IF(INDEX(Orcamento!$T$7:$T$306,MATCH(A150,Orcamento!$A$7:$A$306,0))&lt;&gt;"OK","Rever orçamento de origem",IF(OR(COUNT(F150:I150,K150)&lt;&gt;5,M150="",N150=""),"Falta concluir análise do artigo",IF(OR(MIN(F150:I150,K150)&lt;0,F150&gt;INDEX(Orcamento!$J$7:$J$306,MATCH(A150,Orcamento!$A$7:$A$306,0)),J150&lt;0,K150&gt;J150),"Rever exclusões ou coberturas",IF(AND(OR(INDEX(Orcamento!$D$7:$D$306,MATCH(A150,Orcamento!$A$7:$A$306,0))="Pessoal próprio",INDEX(Orcamento!$D$7:$D$306,MATCH(A150,Orcamento!$A$7:$A$306,0))="Maquinaria própria"),J150&lt;&gt;0),"Rever exclusão de recursos próprios","OK")))))</f>
        <v/>
      </c>
    </row>
    <row r="151" spans="1:15" ht="34.950000000000003" customHeight="1">
      <c r="A151" s="8" t="s">
        <v>952</v>
      </c>
      <c r="B151" s="35" t="str">
        <f>IF(INDEX(Orcamento!$B$7:$B$306,MATCH(A151,Orcamento!$A$7:$A$306,0))="","",INDEX(Orcamento!$B$7:$B$306,MATCH(A151,Orcamento!$A$7:$A$306,0)))</f>
        <v/>
      </c>
      <c r="C151" s="35" t="str">
        <f>IF(INDEX(Orcamento!$B$7:$B$306,MATCH(A151,Orcamento!$A$7:$A$306,0))="","",INDEX(Orcamento!$C$7:$C$306,MATCH(A151,Orcamento!$A$7:$A$306,0)))</f>
        <v/>
      </c>
      <c r="D151" s="37" t="str">
        <f>IF(INDEX(Orcamento!$B$7:$B$306,MATCH(A151,Orcamento!$A$7:$A$306,0))="","",INDEX(Orcamento!$K$7:$K$306,MATCH(A151,Orcamento!$A$7:$A$306,0)))</f>
        <v/>
      </c>
      <c r="E151" s="37" t="str">
        <f>IF(INDEX(Orcamento!$B$7:$B$306,MATCH(A151,Orcamento!$A$7:$A$306,0))="","",INDEX(Orcamento!$S$7:$S$306,MATCH(A151,Orcamento!$A$7:$A$306,0)))</f>
        <v/>
      </c>
      <c r="F151" s="22"/>
      <c r="G151" s="22"/>
      <c r="H151" s="22"/>
      <c r="I151" s="22"/>
      <c r="J151" s="16" t="str">
        <f t="shared" si="8"/>
        <v/>
      </c>
      <c r="K151" s="22"/>
      <c r="L151" s="16" t="str">
        <f t="shared" si="9"/>
        <v/>
      </c>
      <c r="M151" s="21"/>
      <c r="N151" s="21"/>
      <c r="O151" s="35" t="str">
        <f>IF(B151="","",IF(INDEX(Orcamento!$T$7:$T$306,MATCH(A151,Orcamento!$A$7:$A$306,0))&lt;&gt;"OK","Rever orçamento de origem",IF(OR(COUNT(F151:I151,K151)&lt;&gt;5,M151="",N151=""),"Falta concluir análise do artigo",IF(OR(MIN(F151:I151,K151)&lt;0,F151&gt;INDEX(Orcamento!$J$7:$J$306,MATCH(A151,Orcamento!$A$7:$A$306,0)),J151&lt;0,K151&gt;J151),"Rever exclusões ou coberturas",IF(AND(OR(INDEX(Orcamento!$D$7:$D$306,MATCH(A151,Orcamento!$A$7:$A$306,0))="Pessoal próprio",INDEX(Orcamento!$D$7:$D$306,MATCH(A151,Orcamento!$A$7:$A$306,0))="Maquinaria própria"),J151&lt;&gt;0),"Rever exclusão de recursos próprios","OK")))))</f>
        <v/>
      </c>
    </row>
    <row r="152" spans="1:15" ht="34.950000000000003" customHeight="1">
      <c r="A152" s="8" t="s">
        <v>953</v>
      </c>
      <c r="B152" s="35" t="str">
        <f>IF(INDEX(Orcamento!$B$7:$B$306,MATCH(A152,Orcamento!$A$7:$A$306,0))="","",INDEX(Orcamento!$B$7:$B$306,MATCH(A152,Orcamento!$A$7:$A$306,0)))</f>
        <v/>
      </c>
      <c r="C152" s="35" t="str">
        <f>IF(INDEX(Orcamento!$B$7:$B$306,MATCH(A152,Orcamento!$A$7:$A$306,0))="","",INDEX(Orcamento!$C$7:$C$306,MATCH(A152,Orcamento!$A$7:$A$306,0)))</f>
        <v/>
      </c>
      <c r="D152" s="37" t="str">
        <f>IF(INDEX(Orcamento!$B$7:$B$306,MATCH(A152,Orcamento!$A$7:$A$306,0))="","",INDEX(Orcamento!$K$7:$K$306,MATCH(A152,Orcamento!$A$7:$A$306,0)))</f>
        <v/>
      </c>
      <c r="E152" s="37" t="str">
        <f>IF(INDEX(Orcamento!$B$7:$B$306,MATCH(A152,Orcamento!$A$7:$A$306,0))="","",INDEX(Orcamento!$S$7:$S$306,MATCH(A152,Orcamento!$A$7:$A$306,0)))</f>
        <v/>
      </c>
      <c r="F152" s="22"/>
      <c r="G152" s="22"/>
      <c r="H152" s="22"/>
      <c r="I152" s="22"/>
      <c r="J152" s="16" t="str">
        <f t="shared" si="8"/>
        <v/>
      </c>
      <c r="K152" s="22"/>
      <c r="L152" s="16" t="str">
        <f t="shared" si="9"/>
        <v/>
      </c>
      <c r="M152" s="21"/>
      <c r="N152" s="21"/>
      <c r="O152" s="35" t="str">
        <f>IF(B152="","",IF(INDEX(Orcamento!$T$7:$T$306,MATCH(A152,Orcamento!$A$7:$A$306,0))&lt;&gt;"OK","Rever orçamento de origem",IF(OR(COUNT(F152:I152,K152)&lt;&gt;5,M152="",N152=""),"Falta concluir análise do artigo",IF(OR(MIN(F152:I152,K152)&lt;0,F152&gt;INDEX(Orcamento!$J$7:$J$306,MATCH(A152,Orcamento!$A$7:$A$306,0)),J152&lt;0,K152&gt;J152),"Rever exclusões ou coberturas",IF(AND(OR(INDEX(Orcamento!$D$7:$D$306,MATCH(A152,Orcamento!$A$7:$A$306,0))="Pessoal próprio",INDEX(Orcamento!$D$7:$D$306,MATCH(A152,Orcamento!$A$7:$A$306,0))="Maquinaria própria"),J152&lt;&gt;0),"Rever exclusão de recursos próprios","OK")))))</f>
        <v/>
      </c>
    </row>
    <row r="153" spans="1:15" ht="34.950000000000003" customHeight="1">
      <c r="A153" s="8" t="s">
        <v>954</v>
      </c>
      <c r="B153" s="35" t="str">
        <f>IF(INDEX(Orcamento!$B$7:$B$306,MATCH(A153,Orcamento!$A$7:$A$306,0))="","",INDEX(Orcamento!$B$7:$B$306,MATCH(A153,Orcamento!$A$7:$A$306,0)))</f>
        <v/>
      </c>
      <c r="C153" s="35" t="str">
        <f>IF(INDEX(Orcamento!$B$7:$B$306,MATCH(A153,Orcamento!$A$7:$A$306,0))="","",INDEX(Orcamento!$C$7:$C$306,MATCH(A153,Orcamento!$A$7:$A$306,0)))</f>
        <v/>
      </c>
      <c r="D153" s="37" t="str">
        <f>IF(INDEX(Orcamento!$B$7:$B$306,MATCH(A153,Orcamento!$A$7:$A$306,0))="","",INDEX(Orcamento!$K$7:$K$306,MATCH(A153,Orcamento!$A$7:$A$306,0)))</f>
        <v/>
      </c>
      <c r="E153" s="37" t="str">
        <f>IF(INDEX(Orcamento!$B$7:$B$306,MATCH(A153,Orcamento!$A$7:$A$306,0))="","",INDEX(Orcamento!$S$7:$S$306,MATCH(A153,Orcamento!$A$7:$A$306,0)))</f>
        <v/>
      </c>
      <c r="F153" s="22"/>
      <c r="G153" s="22"/>
      <c r="H153" s="22"/>
      <c r="I153" s="22"/>
      <c r="J153" s="16" t="str">
        <f t="shared" si="8"/>
        <v/>
      </c>
      <c r="K153" s="22"/>
      <c r="L153" s="16" t="str">
        <f t="shared" si="9"/>
        <v/>
      </c>
      <c r="M153" s="21"/>
      <c r="N153" s="21"/>
      <c r="O153" s="35" t="str">
        <f>IF(B153="","",IF(INDEX(Orcamento!$T$7:$T$306,MATCH(A153,Orcamento!$A$7:$A$306,0))&lt;&gt;"OK","Rever orçamento de origem",IF(OR(COUNT(F153:I153,K153)&lt;&gt;5,M153="",N153=""),"Falta concluir análise do artigo",IF(OR(MIN(F153:I153,K153)&lt;0,F153&gt;INDEX(Orcamento!$J$7:$J$306,MATCH(A153,Orcamento!$A$7:$A$306,0)),J153&lt;0,K153&gt;J153),"Rever exclusões ou coberturas",IF(AND(OR(INDEX(Orcamento!$D$7:$D$306,MATCH(A153,Orcamento!$A$7:$A$306,0))="Pessoal próprio",INDEX(Orcamento!$D$7:$D$306,MATCH(A153,Orcamento!$A$7:$A$306,0))="Maquinaria própria"),J153&lt;&gt;0),"Rever exclusão de recursos próprios","OK")))))</f>
        <v/>
      </c>
    </row>
    <row r="154" spans="1:15" ht="34.950000000000003" customHeight="1">
      <c r="A154" s="8" t="s">
        <v>955</v>
      </c>
      <c r="B154" s="35" t="str">
        <f>IF(INDEX(Orcamento!$B$7:$B$306,MATCH(A154,Orcamento!$A$7:$A$306,0))="","",INDEX(Orcamento!$B$7:$B$306,MATCH(A154,Orcamento!$A$7:$A$306,0)))</f>
        <v/>
      </c>
      <c r="C154" s="35" t="str">
        <f>IF(INDEX(Orcamento!$B$7:$B$306,MATCH(A154,Orcamento!$A$7:$A$306,0))="","",INDEX(Orcamento!$C$7:$C$306,MATCH(A154,Orcamento!$A$7:$A$306,0)))</f>
        <v/>
      </c>
      <c r="D154" s="37" t="str">
        <f>IF(INDEX(Orcamento!$B$7:$B$306,MATCH(A154,Orcamento!$A$7:$A$306,0))="","",INDEX(Orcamento!$K$7:$K$306,MATCH(A154,Orcamento!$A$7:$A$306,0)))</f>
        <v/>
      </c>
      <c r="E154" s="37" t="str">
        <f>IF(INDEX(Orcamento!$B$7:$B$306,MATCH(A154,Orcamento!$A$7:$A$306,0))="","",INDEX(Orcamento!$S$7:$S$306,MATCH(A154,Orcamento!$A$7:$A$306,0)))</f>
        <v/>
      </c>
      <c r="F154" s="22"/>
      <c r="G154" s="22"/>
      <c r="H154" s="22"/>
      <c r="I154" s="22"/>
      <c r="J154" s="16" t="str">
        <f t="shared" si="8"/>
        <v/>
      </c>
      <c r="K154" s="22"/>
      <c r="L154" s="16" t="str">
        <f t="shared" si="9"/>
        <v/>
      </c>
      <c r="M154" s="21"/>
      <c r="N154" s="21"/>
      <c r="O154" s="35" t="str">
        <f>IF(B154="","",IF(INDEX(Orcamento!$T$7:$T$306,MATCH(A154,Orcamento!$A$7:$A$306,0))&lt;&gt;"OK","Rever orçamento de origem",IF(OR(COUNT(F154:I154,K154)&lt;&gt;5,M154="",N154=""),"Falta concluir análise do artigo",IF(OR(MIN(F154:I154,K154)&lt;0,F154&gt;INDEX(Orcamento!$J$7:$J$306,MATCH(A154,Orcamento!$A$7:$A$306,0)),J154&lt;0,K154&gt;J154),"Rever exclusões ou coberturas",IF(AND(OR(INDEX(Orcamento!$D$7:$D$306,MATCH(A154,Orcamento!$A$7:$A$306,0))="Pessoal próprio",INDEX(Orcamento!$D$7:$D$306,MATCH(A154,Orcamento!$A$7:$A$306,0))="Maquinaria própria"),J154&lt;&gt;0),"Rever exclusão de recursos próprios","OK")))))</f>
        <v/>
      </c>
    </row>
    <row r="155" spans="1:15" ht="34.950000000000003" customHeight="1">
      <c r="A155" s="8" t="s">
        <v>956</v>
      </c>
      <c r="B155" s="35" t="str">
        <f>IF(INDEX(Orcamento!$B$7:$B$306,MATCH(A155,Orcamento!$A$7:$A$306,0))="","",INDEX(Orcamento!$B$7:$B$306,MATCH(A155,Orcamento!$A$7:$A$306,0)))</f>
        <v/>
      </c>
      <c r="C155" s="35" t="str">
        <f>IF(INDEX(Orcamento!$B$7:$B$306,MATCH(A155,Orcamento!$A$7:$A$306,0))="","",INDEX(Orcamento!$C$7:$C$306,MATCH(A155,Orcamento!$A$7:$A$306,0)))</f>
        <v/>
      </c>
      <c r="D155" s="37" t="str">
        <f>IF(INDEX(Orcamento!$B$7:$B$306,MATCH(A155,Orcamento!$A$7:$A$306,0))="","",INDEX(Orcamento!$K$7:$K$306,MATCH(A155,Orcamento!$A$7:$A$306,0)))</f>
        <v/>
      </c>
      <c r="E155" s="37" t="str">
        <f>IF(INDEX(Orcamento!$B$7:$B$306,MATCH(A155,Orcamento!$A$7:$A$306,0))="","",INDEX(Orcamento!$S$7:$S$306,MATCH(A155,Orcamento!$A$7:$A$306,0)))</f>
        <v/>
      </c>
      <c r="F155" s="22"/>
      <c r="G155" s="22"/>
      <c r="H155" s="22"/>
      <c r="I155" s="22"/>
      <c r="J155" s="16" t="str">
        <f t="shared" si="8"/>
        <v/>
      </c>
      <c r="K155" s="22"/>
      <c r="L155" s="16" t="str">
        <f t="shared" si="9"/>
        <v/>
      </c>
      <c r="M155" s="21"/>
      <c r="N155" s="21"/>
      <c r="O155" s="35" t="str">
        <f>IF(B155="","",IF(INDEX(Orcamento!$T$7:$T$306,MATCH(A155,Orcamento!$A$7:$A$306,0))&lt;&gt;"OK","Rever orçamento de origem",IF(OR(COUNT(F155:I155,K155)&lt;&gt;5,M155="",N155=""),"Falta concluir análise do artigo",IF(OR(MIN(F155:I155,K155)&lt;0,F155&gt;INDEX(Orcamento!$J$7:$J$306,MATCH(A155,Orcamento!$A$7:$A$306,0)),J155&lt;0,K155&gt;J155),"Rever exclusões ou coberturas",IF(AND(OR(INDEX(Orcamento!$D$7:$D$306,MATCH(A155,Orcamento!$A$7:$A$306,0))="Pessoal próprio",INDEX(Orcamento!$D$7:$D$306,MATCH(A155,Orcamento!$A$7:$A$306,0))="Maquinaria própria"),J155&lt;&gt;0),"Rever exclusão de recursos próprios","OK")))))</f>
        <v/>
      </c>
    </row>
    <row r="156" spans="1:15" ht="34.950000000000003" customHeight="1">
      <c r="A156" s="8" t="s">
        <v>957</v>
      </c>
      <c r="B156" s="35" t="str">
        <f>IF(INDEX(Orcamento!$B$7:$B$306,MATCH(A156,Orcamento!$A$7:$A$306,0))="","",INDEX(Orcamento!$B$7:$B$306,MATCH(A156,Orcamento!$A$7:$A$306,0)))</f>
        <v/>
      </c>
      <c r="C156" s="35" t="str">
        <f>IF(INDEX(Orcamento!$B$7:$B$306,MATCH(A156,Orcamento!$A$7:$A$306,0))="","",INDEX(Orcamento!$C$7:$C$306,MATCH(A156,Orcamento!$A$7:$A$306,0)))</f>
        <v/>
      </c>
      <c r="D156" s="37" t="str">
        <f>IF(INDEX(Orcamento!$B$7:$B$306,MATCH(A156,Orcamento!$A$7:$A$306,0))="","",INDEX(Orcamento!$K$7:$K$306,MATCH(A156,Orcamento!$A$7:$A$306,0)))</f>
        <v/>
      </c>
      <c r="E156" s="37" t="str">
        <f>IF(INDEX(Orcamento!$B$7:$B$306,MATCH(A156,Orcamento!$A$7:$A$306,0))="","",INDEX(Orcamento!$S$7:$S$306,MATCH(A156,Orcamento!$A$7:$A$306,0)))</f>
        <v/>
      </c>
      <c r="F156" s="22"/>
      <c r="G156" s="22"/>
      <c r="H156" s="22"/>
      <c r="I156" s="22"/>
      <c r="J156" s="16" t="str">
        <f t="shared" si="8"/>
        <v/>
      </c>
      <c r="K156" s="22"/>
      <c r="L156" s="16" t="str">
        <f t="shared" si="9"/>
        <v/>
      </c>
      <c r="M156" s="21"/>
      <c r="N156" s="21"/>
      <c r="O156" s="35" t="str">
        <f>IF(B156="","",IF(INDEX(Orcamento!$T$7:$T$306,MATCH(A156,Orcamento!$A$7:$A$306,0))&lt;&gt;"OK","Rever orçamento de origem",IF(OR(COUNT(F156:I156,K156)&lt;&gt;5,M156="",N156=""),"Falta concluir análise do artigo",IF(OR(MIN(F156:I156,K156)&lt;0,F156&gt;INDEX(Orcamento!$J$7:$J$306,MATCH(A156,Orcamento!$A$7:$A$306,0)),J156&lt;0,K156&gt;J156),"Rever exclusões ou coberturas",IF(AND(OR(INDEX(Orcamento!$D$7:$D$306,MATCH(A156,Orcamento!$A$7:$A$306,0))="Pessoal próprio",INDEX(Orcamento!$D$7:$D$306,MATCH(A156,Orcamento!$A$7:$A$306,0))="Maquinaria própria"),J156&lt;&gt;0),"Rever exclusão de recursos próprios","OK")))))</f>
        <v/>
      </c>
    </row>
    <row r="157" spans="1:15" ht="34.950000000000003" customHeight="1">
      <c r="A157" s="8" t="s">
        <v>958</v>
      </c>
      <c r="B157" s="35" t="str">
        <f>IF(INDEX(Orcamento!$B$7:$B$306,MATCH(A157,Orcamento!$A$7:$A$306,0))="","",INDEX(Orcamento!$B$7:$B$306,MATCH(A157,Orcamento!$A$7:$A$306,0)))</f>
        <v/>
      </c>
      <c r="C157" s="35" t="str">
        <f>IF(INDEX(Orcamento!$B$7:$B$306,MATCH(A157,Orcamento!$A$7:$A$306,0))="","",INDEX(Orcamento!$C$7:$C$306,MATCH(A157,Orcamento!$A$7:$A$306,0)))</f>
        <v/>
      </c>
      <c r="D157" s="37" t="str">
        <f>IF(INDEX(Orcamento!$B$7:$B$306,MATCH(A157,Orcamento!$A$7:$A$306,0))="","",INDEX(Orcamento!$K$7:$K$306,MATCH(A157,Orcamento!$A$7:$A$306,0)))</f>
        <v/>
      </c>
      <c r="E157" s="37" t="str">
        <f>IF(INDEX(Orcamento!$B$7:$B$306,MATCH(A157,Orcamento!$A$7:$A$306,0))="","",INDEX(Orcamento!$S$7:$S$306,MATCH(A157,Orcamento!$A$7:$A$306,0)))</f>
        <v/>
      </c>
      <c r="F157" s="22"/>
      <c r="G157" s="22"/>
      <c r="H157" s="22"/>
      <c r="I157" s="22"/>
      <c r="J157" s="16" t="str">
        <f t="shared" si="8"/>
        <v/>
      </c>
      <c r="K157" s="22"/>
      <c r="L157" s="16" t="str">
        <f t="shared" si="9"/>
        <v/>
      </c>
      <c r="M157" s="21"/>
      <c r="N157" s="21"/>
      <c r="O157" s="35" t="str">
        <f>IF(B157="","",IF(INDEX(Orcamento!$T$7:$T$306,MATCH(A157,Orcamento!$A$7:$A$306,0))&lt;&gt;"OK","Rever orçamento de origem",IF(OR(COUNT(F157:I157,K157)&lt;&gt;5,M157="",N157=""),"Falta concluir análise do artigo",IF(OR(MIN(F157:I157,K157)&lt;0,F157&gt;INDEX(Orcamento!$J$7:$J$306,MATCH(A157,Orcamento!$A$7:$A$306,0)),J157&lt;0,K157&gt;J157),"Rever exclusões ou coberturas",IF(AND(OR(INDEX(Orcamento!$D$7:$D$306,MATCH(A157,Orcamento!$A$7:$A$306,0))="Pessoal próprio",INDEX(Orcamento!$D$7:$D$306,MATCH(A157,Orcamento!$A$7:$A$306,0))="Maquinaria própria"),J157&lt;&gt;0),"Rever exclusão de recursos próprios","OK")))))</f>
        <v/>
      </c>
    </row>
    <row r="158" spans="1:15" ht="34.950000000000003" customHeight="1">
      <c r="A158" s="8" t="s">
        <v>959</v>
      </c>
      <c r="B158" s="35" t="str">
        <f>IF(INDEX(Orcamento!$B$7:$B$306,MATCH(A158,Orcamento!$A$7:$A$306,0))="","",INDEX(Orcamento!$B$7:$B$306,MATCH(A158,Orcamento!$A$7:$A$306,0)))</f>
        <v/>
      </c>
      <c r="C158" s="35" t="str">
        <f>IF(INDEX(Orcamento!$B$7:$B$306,MATCH(A158,Orcamento!$A$7:$A$306,0))="","",INDEX(Orcamento!$C$7:$C$306,MATCH(A158,Orcamento!$A$7:$A$306,0)))</f>
        <v/>
      </c>
      <c r="D158" s="37" t="str">
        <f>IF(INDEX(Orcamento!$B$7:$B$306,MATCH(A158,Orcamento!$A$7:$A$306,0))="","",INDEX(Orcamento!$K$7:$K$306,MATCH(A158,Orcamento!$A$7:$A$306,0)))</f>
        <v/>
      </c>
      <c r="E158" s="37" t="str">
        <f>IF(INDEX(Orcamento!$B$7:$B$306,MATCH(A158,Orcamento!$A$7:$A$306,0))="","",INDEX(Orcamento!$S$7:$S$306,MATCH(A158,Orcamento!$A$7:$A$306,0)))</f>
        <v/>
      </c>
      <c r="F158" s="22"/>
      <c r="G158" s="22"/>
      <c r="H158" s="22"/>
      <c r="I158" s="22"/>
      <c r="J158" s="16" t="str">
        <f t="shared" si="8"/>
        <v/>
      </c>
      <c r="K158" s="22"/>
      <c r="L158" s="16" t="str">
        <f t="shared" si="9"/>
        <v/>
      </c>
      <c r="M158" s="21"/>
      <c r="N158" s="21"/>
      <c r="O158" s="35" t="str">
        <f>IF(B158="","",IF(INDEX(Orcamento!$T$7:$T$306,MATCH(A158,Orcamento!$A$7:$A$306,0))&lt;&gt;"OK","Rever orçamento de origem",IF(OR(COUNT(F158:I158,K158)&lt;&gt;5,M158="",N158=""),"Falta concluir análise do artigo",IF(OR(MIN(F158:I158,K158)&lt;0,F158&gt;INDEX(Orcamento!$J$7:$J$306,MATCH(A158,Orcamento!$A$7:$A$306,0)),J158&lt;0,K158&gt;J158),"Rever exclusões ou coberturas",IF(AND(OR(INDEX(Orcamento!$D$7:$D$306,MATCH(A158,Orcamento!$A$7:$A$306,0))="Pessoal próprio",INDEX(Orcamento!$D$7:$D$306,MATCH(A158,Orcamento!$A$7:$A$306,0))="Maquinaria própria"),J158&lt;&gt;0),"Rever exclusão de recursos próprios","OK")))))</f>
        <v/>
      </c>
    </row>
    <row r="159" spans="1:15" ht="34.950000000000003" customHeight="1">
      <c r="A159" s="8" t="s">
        <v>960</v>
      </c>
      <c r="B159" s="35" t="str">
        <f>IF(INDEX(Orcamento!$B$7:$B$306,MATCH(A159,Orcamento!$A$7:$A$306,0))="","",INDEX(Orcamento!$B$7:$B$306,MATCH(A159,Orcamento!$A$7:$A$306,0)))</f>
        <v/>
      </c>
      <c r="C159" s="35" t="str">
        <f>IF(INDEX(Orcamento!$B$7:$B$306,MATCH(A159,Orcamento!$A$7:$A$306,0))="","",INDEX(Orcamento!$C$7:$C$306,MATCH(A159,Orcamento!$A$7:$A$306,0)))</f>
        <v/>
      </c>
      <c r="D159" s="37" t="str">
        <f>IF(INDEX(Orcamento!$B$7:$B$306,MATCH(A159,Orcamento!$A$7:$A$306,0))="","",INDEX(Orcamento!$K$7:$K$306,MATCH(A159,Orcamento!$A$7:$A$306,0)))</f>
        <v/>
      </c>
      <c r="E159" s="37" t="str">
        <f>IF(INDEX(Orcamento!$B$7:$B$306,MATCH(A159,Orcamento!$A$7:$A$306,0))="","",INDEX(Orcamento!$S$7:$S$306,MATCH(A159,Orcamento!$A$7:$A$306,0)))</f>
        <v/>
      </c>
      <c r="F159" s="22"/>
      <c r="G159" s="22"/>
      <c r="H159" s="22"/>
      <c r="I159" s="22"/>
      <c r="J159" s="16" t="str">
        <f t="shared" si="8"/>
        <v/>
      </c>
      <c r="K159" s="22"/>
      <c r="L159" s="16" t="str">
        <f t="shared" si="9"/>
        <v/>
      </c>
      <c r="M159" s="21"/>
      <c r="N159" s="21"/>
      <c r="O159" s="35" t="str">
        <f>IF(B159="","",IF(INDEX(Orcamento!$T$7:$T$306,MATCH(A159,Orcamento!$A$7:$A$306,0))&lt;&gt;"OK","Rever orçamento de origem",IF(OR(COUNT(F159:I159,K159)&lt;&gt;5,M159="",N159=""),"Falta concluir análise do artigo",IF(OR(MIN(F159:I159,K159)&lt;0,F159&gt;INDEX(Orcamento!$J$7:$J$306,MATCH(A159,Orcamento!$A$7:$A$306,0)),J159&lt;0,K159&gt;J159),"Rever exclusões ou coberturas",IF(AND(OR(INDEX(Orcamento!$D$7:$D$306,MATCH(A159,Orcamento!$A$7:$A$306,0))="Pessoal próprio",INDEX(Orcamento!$D$7:$D$306,MATCH(A159,Orcamento!$A$7:$A$306,0))="Maquinaria própria"),J159&lt;&gt;0),"Rever exclusão de recursos próprios","OK")))))</f>
        <v/>
      </c>
    </row>
    <row r="160" spans="1:15" ht="34.950000000000003" customHeight="1">
      <c r="A160" s="8" t="s">
        <v>961</v>
      </c>
      <c r="B160" s="35" t="str">
        <f>IF(INDEX(Orcamento!$B$7:$B$306,MATCH(A160,Orcamento!$A$7:$A$306,0))="","",INDEX(Orcamento!$B$7:$B$306,MATCH(A160,Orcamento!$A$7:$A$306,0)))</f>
        <v/>
      </c>
      <c r="C160" s="35" t="str">
        <f>IF(INDEX(Orcamento!$B$7:$B$306,MATCH(A160,Orcamento!$A$7:$A$306,0))="","",INDEX(Orcamento!$C$7:$C$306,MATCH(A160,Orcamento!$A$7:$A$306,0)))</f>
        <v/>
      </c>
      <c r="D160" s="37" t="str">
        <f>IF(INDEX(Orcamento!$B$7:$B$306,MATCH(A160,Orcamento!$A$7:$A$306,0))="","",INDEX(Orcamento!$K$7:$K$306,MATCH(A160,Orcamento!$A$7:$A$306,0)))</f>
        <v/>
      </c>
      <c r="E160" s="37" t="str">
        <f>IF(INDEX(Orcamento!$B$7:$B$306,MATCH(A160,Orcamento!$A$7:$A$306,0))="","",INDEX(Orcamento!$S$7:$S$306,MATCH(A160,Orcamento!$A$7:$A$306,0)))</f>
        <v/>
      </c>
      <c r="F160" s="22"/>
      <c r="G160" s="22"/>
      <c r="H160" s="22"/>
      <c r="I160" s="22"/>
      <c r="J160" s="16" t="str">
        <f t="shared" si="8"/>
        <v/>
      </c>
      <c r="K160" s="22"/>
      <c r="L160" s="16" t="str">
        <f t="shared" si="9"/>
        <v/>
      </c>
      <c r="M160" s="21"/>
      <c r="N160" s="21"/>
      <c r="O160" s="35" t="str">
        <f>IF(B160="","",IF(INDEX(Orcamento!$T$7:$T$306,MATCH(A160,Orcamento!$A$7:$A$306,0))&lt;&gt;"OK","Rever orçamento de origem",IF(OR(COUNT(F160:I160,K160)&lt;&gt;5,M160="",N160=""),"Falta concluir análise do artigo",IF(OR(MIN(F160:I160,K160)&lt;0,F160&gt;INDEX(Orcamento!$J$7:$J$306,MATCH(A160,Orcamento!$A$7:$A$306,0)),J160&lt;0,K160&gt;J160),"Rever exclusões ou coberturas",IF(AND(OR(INDEX(Orcamento!$D$7:$D$306,MATCH(A160,Orcamento!$A$7:$A$306,0))="Pessoal próprio",INDEX(Orcamento!$D$7:$D$306,MATCH(A160,Orcamento!$A$7:$A$306,0))="Maquinaria própria"),J160&lt;&gt;0),"Rever exclusão de recursos próprios","OK")))))</f>
        <v/>
      </c>
    </row>
    <row r="161" spans="1:15" ht="34.950000000000003" customHeight="1">
      <c r="A161" s="8" t="s">
        <v>962</v>
      </c>
      <c r="B161" s="35" t="str">
        <f>IF(INDEX(Orcamento!$B$7:$B$306,MATCH(A161,Orcamento!$A$7:$A$306,0))="","",INDEX(Orcamento!$B$7:$B$306,MATCH(A161,Orcamento!$A$7:$A$306,0)))</f>
        <v/>
      </c>
      <c r="C161" s="35" t="str">
        <f>IF(INDEX(Orcamento!$B$7:$B$306,MATCH(A161,Orcamento!$A$7:$A$306,0))="","",INDEX(Orcamento!$C$7:$C$306,MATCH(A161,Orcamento!$A$7:$A$306,0)))</f>
        <v/>
      </c>
      <c r="D161" s="37" t="str">
        <f>IF(INDEX(Orcamento!$B$7:$B$306,MATCH(A161,Orcamento!$A$7:$A$306,0))="","",INDEX(Orcamento!$K$7:$K$306,MATCH(A161,Orcamento!$A$7:$A$306,0)))</f>
        <v/>
      </c>
      <c r="E161" s="37" t="str">
        <f>IF(INDEX(Orcamento!$B$7:$B$306,MATCH(A161,Orcamento!$A$7:$A$306,0))="","",INDEX(Orcamento!$S$7:$S$306,MATCH(A161,Orcamento!$A$7:$A$306,0)))</f>
        <v/>
      </c>
      <c r="F161" s="22"/>
      <c r="G161" s="22"/>
      <c r="H161" s="22"/>
      <c r="I161" s="22"/>
      <c r="J161" s="16" t="str">
        <f t="shared" si="8"/>
        <v/>
      </c>
      <c r="K161" s="22"/>
      <c r="L161" s="16" t="str">
        <f t="shared" si="9"/>
        <v/>
      </c>
      <c r="M161" s="21"/>
      <c r="N161" s="21"/>
      <c r="O161" s="35" t="str">
        <f>IF(B161="","",IF(INDEX(Orcamento!$T$7:$T$306,MATCH(A161,Orcamento!$A$7:$A$306,0))&lt;&gt;"OK","Rever orçamento de origem",IF(OR(COUNT(F161:I161,K161)&lt;&gt;5,M161="",N161=""),"Falta concluir análise do artigo",IF(OR(MIN(F161:I161,K161)&lt;0,F161&gt;INDEX(Orcamento!$J$7:$J$306,MATCH(A161,Orcamento!$A$7:$A$306,0)),J161&lt;0,K161&gt;J161),"Rever exclusões ou coberturas",IF(AND(OR(INDEX(Orcamento!$D$7:$D$306,MATCH(A161,Orcamento!$A$7:$A$306,0))="Pessoal próprio",INDEX(Orcamento!$D$7:$D$306,MATCH(A161,Orcamento!$A$7:$A$306,0))="Maquinaria própria"),J161&lt;&gt;0),"Rever exclusão de recursos próprios","OK")))))</f>
        <v/>
      </c>
    </row>
    <row r="162" spans="1:15" ht="34.950000000000003" customHeight="1">
      <c r="A162" s="8" t="s">
        <v>963</v>
      </c>
      <c r="B162" s="35" t="str">
        <f>IF(INDEX(Orcamento!$B$7:$B$306,MATCH(A162,Orcamento!$A$7:$A$306,0))="","",INDEX(Orcamento!$B$7:$B$306,MATCH(A162,Orcamento!$A$7:$A$306,0)))</f>
        <v/>
      </c>
      <c r="C162" s="35" t="str">
        <f>IF(INDEX(Orcamento!$B$7:$B$306,MATCH(A162,Orcamento!$A$7:$A$306,0))="","",INDEX(Orcamento!$C$7:$C$306,MATCH(A162,Orcamento!$A$7:$A$306,0)))</f>
        <v/>
      </c>
      <c r="D162" s="37" t="str">
        <f>IF(INDEX(Orcamento!$B$7:$B$306,MATCH(A162,Orcamento!$A$7:$A$306,0))="","",INDEX(Orcamento!$K$7:$K$306,MATCH(A162,Orcamento!$A$7:$A$306,0)))</f>
        <v/>
      </c>
      <c r="E162" s="37" t="str">
        <f>IF(INDEX(Orcamento!$B$7:$B$306,MATCH(A162,Orcamento!$A$7:$A$306,0))="","",INDEX(Orcamento!$S$7:$S$306,MATCH(A162,Orcamento!$A$7:$A$306,0)))</f>
        <v/>
      </c>
      <c r="F162" s="22"/>
      <c r="G162" s="22"/>
      <c r="H162" s="22"/>
      <c r="I162" s="22"/>
      <c r="J162" s="16" t="str">
        <f t="shared" si="8"/>
        <v/>
      </c>
      <c r="K162" s="22"/>
      <c r="L162" s="16" t="str">
        <f t="shared" si="9"/>
        <v/>
      </c>
      <c r="M162" s="21"/>
      <c r="N162" s="21"/>
      <c r="O162" s="35" t="str">
        <f>IF(B162="","",IF(INDEX(Orcamento!$T$7:$T$306,MATCH(A162,Orcamento!$A$7:$A$306,0))&lt;&gt;"OK","Rever orçamento de origem",IF(OR(COUNT(F162:I162,K162)&lt;&gt;5,M162="",N162=""),"Falta concluir análise do artigo",IF(OR(MIN(F162:I162,K162)&lt;0,F162&gt;INDEX(Orcamento!$J$7:$J$306,MATCH(A162,Orcamento!$A$7:$A$306,0)),J162&lt;0,K162&gt;J162),"Rever exclusões ou coberturas",IF(AND(OR(INDEX(Orcamento!$D$7:$D$306,MATCH(A162,Orcamento!$A$7:$A$306,0))="Pessoal próprio",INDEX(Orcamento!$D$7:$D$306,MATCH(A162,Orcamento!$A$7:$A$306,0))="Maquinaria própria"),J162&lt;&gt;0),"Rever exclusão de recursos próprios","OK")))))</f>
        <v/>
      </c>
    </row>
    <row r="163" spans="1:15" ht="34.950000000000003" customHeight="1">
      <c r="A163" s="8" t="s">
        <v>964</v>
      </c>
      <c r="B163" s="35" t="str">
        <f>IF(INDEX(Orcamento!$B$7:$B$306,MATCH(A163,Orcamento!$A$7:$A$306,0))="","",INDEX(Orcamento!$B$7:$B$306,MATCH(A163,Orcamento!$A$7:$A$306,0)))</f>
        <v/>
      </c>
      <c r="C163" s="35" t="str">
        <f>IF(INDEX(Orcamento!$B$7:$B$306,MATCH(A163,Orcamento!$A$7:$A$306,0))="","",INDEX(Orcamento!$C$7:$C$306,MATCH(A163,Orcamento!$A$7:$A$306,0)))</f>
        <v/>
      </c>
      <c r="D163" s="37" t="str">
        <f>IF(INDEX(Orcamento!$B$7:$B$306,MATCH(A163,Orcamento!$A$7:$A$306,0))="","",INDEX(Orcamento!$K$7:$K$306,MATCH(A163,Orcamento!$A$7:$A$306,0)))</f>
        <v/>
      </c>
      <c r="E163" s="37" t="str">
        <f>IF(INDEX(Orcamento!$B$7:$B$306,MATCH(A163,Orcamento!$A$7:$A$306,0))="","",INDEX(Orcamento!$S$7:$S$306,MATCH(A163,Orcamento!$A$7:$A$306,0)))</f>
        <v/>
      </c>
      <c r="F163" s="22"/>
      <c r="G163" s="22"/>
      <c r="H163" s="22"/>
      <c r="I163" s="22"/>
      <c r="J163" s="16" t="str">
        <f t="shared" si="8"/>
        <v/>
      </c>
      <c r="K163" s="22"/>
      <c r="L163" s="16" t="str">
        <f t="shared" si="9"/>
        <v/>
      </c>
      <c r="M163" s="21"/>
      <c r="N163" s="21"/>
      <c r="O163" s="35" t="str">
        <f>IF(B163="","",IF(INDEX(Orcamento!$T$7:$T$306,MATCH(A163,Orcamento!$A$7:$A$306,0))&lt;&gt;"OK","Rever orçamento de origem",IF(OR(COUNT(F163:I163,K163)&lt;&gt;5,M163="",N163=""),"Falta concluir análise do artigo",IF(OR(MIN(F163:I163,K163)&lt;0,F163&gt;INDEX(Orcamento!$J$7:$J$306,MATCH(A163,Orcamento!$A$7:$A$306,0)),J163&lt;0,K163&gt;J163),"Rever exclusões ou coberturas",IF(AND(OR(INDEX(Orcamento!$D$7:$D$306,MATCH(A163,Orcamento!$A$7:$A$306,0))="Pessoal próprio",INDEX(Orcamento!$D$7:$D$306,MATCH(A163,Orcamento!$A$7:$A$306,0))="Maquinaria própria"),J163&lt;&gt;0),"Rever exclusão de recursos próprios","OK")))))</f>
        <v/>
      </c>
    </row>
    <row r="164" spans="1:15" ht="34.950000000000003" customHeight="1">
      <c r="A164" s="8" t="s">
        <v>965</v>
      </c>
      <c r="B164" s="35" t="str">
        <f>IF(INDEX(Orcamento!$B$7:$B$306,MATCH(A164,Orcamento!$A$7:$A$306,0))="","",INDEX(Orcamento!$B$7:$B$306,MATCH(A164,Orcamento!$A$7:$A$306,0)))</f>
        <v/>
      </c>
      <c r="C164" s="35" t="str">
        <f>IF(INDEX(Orcamento!$B$7:$B$306,MATCH(A164,Orcamento!$A$7:$A$306,0))="","",INDEX(Orcamento!$C$7:$C$306,MATCH(A164,Orcamento!$A$7:$A$306,0)))</f>
        <v/>
      </c>
      <c r="D164" s="37" t="str">
        <f>IF(INDEX(Orcamento!$B$7:$B$306,MATCH(A164,Orcamento!$A$7:$A$306,0))="","",INDEX(Orcamento!$K$7:$K$306,MATCH(A164,Orcamento!$A$7:$A$306,0)))</f>
        <v/>
      </c>
      <c r="E164" s="37" t="str">
        <f>IF(INDEX(Orcamento!$B$7:$B$306,MATCH(A164,Orcamento!$A$7:$A$306,0))="","",INDEX(Orcamento!$S$7:$S$306,MATCH(A164,Orcamento!$A$7:$A$306,0)))</f>
        <v/>
      </c>
      <c r="F164" s="22"/>
      <c r="G164" s="22"/>
      <c r="H164" s="22"/>
      <c r="I164" s="22"/>
      <c r="J164" s="16" t="str">
        <f t="shared" si="8"/>
        <v/>
      </c>
      <c r="K164" s="22"/>
      <c r="L164" s="16" t="str">
        <f t="shared" si="9"/>
        <v/>
      </c>
      <c r="M164" s="21"/>
      <c r="N164" s="21"/>
      <c r="O164" s="35" t="str">
        <f>IF(B164="","",IF(INDEX(Orcamento!$T$7:$T$306,MATCH(A164,Orcamento!$A$7:$A$306,0))&lt;&gt;"OK","Rever orçamento de origem",IF(OR(COUNT(F164:I164,K164)&lt;&gt;5,M164="",N164=""),"Falta concluir análise do artigo",IF(OR(MIN(F164:I164,K164)&lt;0,F164&gt;INDEX(Orcamento!$J$7:$J$306,MATCH(A164,Orcamento!$A$7:$A$306,0)),J164&lt;0,K164&gt;J164),"Rever exclusões ou coberturas",IF(AND(OR(INDEX(Orcamento!$D$7:$D$306,MATCH(A164,Orcamento!$A$7:$A$306,0))="Pessoal próprio",INDEX(Orcamento!$D$7:$D$306,MATCH(A164,Orcamento!$A$7:$A$306,0))="Maquinaria própria"),J164&lt;&gt;0),"Rever exclusão de recursos próprios","OK")))))</f>
        <v/>
      </c>
    </row>
    <row r="165" spans="1:15" ht="34.950000000000003" customHeight="1">
      <c r="A165" s="8" t="s">
        <v>966</v>
      </c>
      <c r="B165" s="35" t="str">
        <f>IF(INDEX(Orcamento!$B$7:$B$306,MATCH(A165,Orcamento!$A$7:$A$306,0))="","",INDEX(Orcamento!$B$7:$B$306,MATCH(A165,Orcamento!$A$7:$A$306,0)))</f>
        <v/>
      </c>
      <c r="C165" s="35" t="str">
        <f>IF(INDEX(Orcamento!$B$7:$B$306,MATCH(A165,Orcamento!$A$7:$A$306,0))="","",INDEX(Orcamento!$C$7:$C$306,MATCH(A165,Orcamento!$A$7:$A$306,0)))</f>
        <v/>
      </c>
      <c r="D165" s="37" t="str">
        <f>IF(INDEX(Orcamento!$B$7:$B$306,MATCH(A165,Orcamento!$A$7:$A$306,0))="","",INDEX(Orcamento!$K$7:$K$306,MATCH(A165,Orcamento!$A$7:$A$306,0)))</f>
        <v/>
      </c>
      <c r="E165" s="37" t="str">
        <f>IF(INDEX(Orcamento!$B$7:$B$306,MATCH(A165,Orcamento!$A$7:$A$306,0))="","",INDEX(Orcamento!$S$7:$S$306,MATCH(A165,Orcamento!$A$7:$A$306,0)))</f>
        <v/>
      </c>
      <c r="F165" s="22"/>
      <c r="G165" s="22"/>
      <c r="H165" s="22"/>
      <c r="I165" s="22"/>
      <c r="J165" s="16" t="str">
        <f t="shared" si="8"/>
        <v/>
      </c>
      <c r="K165" s="22"/>
      <c r="L165" s="16" t="str">
        <f t="shared" si="9"/>
        <v/>
      </c>
      <c r="M165" s="21"/>
      <c r="N165" s="21"/>
      <c r="O165" s="35" t="str">
        <f>IF(B165="","",IF(INDEX(Orcamento!$T$7:$T$306,MATCH(A165,Orcamento!$A$7:$A$306,0))&lt;&gt;"OK","Rever orçamento de origem",IF(OR(COUNT(F165:I165,K165)&lt;&gt;5,M165="",N165=""),"Falta concluir análise do artigo",IF(OR(MIN(F165:I165,K165)&lt;0,F165&gt;INDEX(Orcamento!$J$7:$J$306,MATCH(A165,Orcamento!$A$7:$A$306,0)),J165&lt;0,K165&gt;J165),"Rever exclusões ou coberturas",IF(AND(OR(INDEX(Orcamento!$D$7:$D$306,MATCH(A165,Orcamento!$A$7:$A$306,0))="Pessoal próprio",INDEX(Orcamento!$D$7:$D$306,MATCH(A165,Orcamento!$A$7:$A$306,0))="Maquinaria própria"),J165&lt;&gt;0),"Rever exclusão de recursos próprios","OK")))))</f>
        <v/>
      </c>
    </row>
    <row r="166" spans="1:15" ht="34.950000000000003" customHeight="1">
      <c r="A166" s="8" t="s">
        <v>967</v>
      </c>
      <c r="B166" s="35" t="str">
        <f>IF(INDEX(Orcamento!$B$7:$B$306,MATCH(A166,Orcamento!$A$7:$A$306,0))="","",INDEX(Orcamento!$B$7:$B$306,MATCH(A166,Orcamento!$A$7:$A$306,0)))</f>
        <v/>
      </c>
      <c r="C166" s="35" t="str">
        <f>IF(INDEX(Orcamento!$B$7:$B$306,MATCH(A166,Orcamento!$A$7:$A$306,0))="","",INDEX(Orcamento!$C$7:$C$306,MATCH(A166,Orcamento!$A$7:$A$306,0)))</f>
        <v/>
      </c>
      <c r="D166" s="37" t="str">
        <f>IF(INDEX(Orcamento!$B$7:$B$306,MATCH(A166,Orcamento!$A$7:$A$306,0))="","",INDEX(Orcamento!$K$7:$K$306,MATCH(A166,Orcamento!$A$7:$A$306,0)))</f>
        <v/>
      </c>
      <c r="E166" s="37" t="str">
        <f>IF(INDEX(Orcamento!$B$7:$B$306,MATCH(A166,Orcamento!$A$7:$A$306,0))="","",INDEX(Orcamento!$S$7:$S$306,MATCH(A166,Orcamento!$A$7:$A$306,0)))</f>
        <v/>
      </c>
      <c r="F166" s="22"/>
      <c r="G166" s="22"/>
      <c r="H166" s="22"/>
      <c r="I166" s="22"/>
      <c r="J166" s="16" t="str">
        <f t="shared" si="8"/>
        <v/>
      </c>
      <c r="K166" s="22"/>
      <c r="L166" s="16" t="str">
        <f t="shared" si="9"/>
        <v/>
      </c>
      <c r="M166" s="21"/>
      <c r="N166" s="21"/>
      <c r="O166" s="35" t="str">
        <f>IF(B166="","",IF(INDEX(Orcamento!$T$7:$T$306,MATCH(A166,Orcamento!$A$7:$A$306,0))&lt;&gt;"OK","Rever orçamento de origem",IF(OR(COUNT(F166:I166,K166)&lt;&gt;5,M166="",N166=""),"Falta concluir análise do artigo",IF(OR(MIN(F166:I166,K166)&lt;0,F166&gt;INDEX(Orcamento!$J$7:$J$306,MATCH(A166,Orcamento!$A$7:$A$306,0)),J166&lt;0,K166&gt;J166),"Rever exclusões ou coberturas",IF(AND(OR(INDEX(Orcamento!$D$7:$D$306,MATCH(A166,Orcamento!$A$7:$A$306,0))="Pessoal próprio",INDEX(Orcamento!$D$7:$D$306,MATCH(A166,Orcamento!$A$7:$A$306,0))="Maquinaria própria"),J166&lt;&gt;0),"Rever exclusão de recursos próprios","OK")))))</f>
        <v/>
      </c>
    </row>
    <row r="167" spans="1:15" ht="34.950000000000003" customHeight="1">
      <c r="A167" s="8" t="s">
        <v>968</v>
      </c>
      <c r="B167" s="35" t="str">
        <f>IF(INDEX(Orcamento!$B$7:$B$306,MATCH(A167,Orcamento!$A$7:$A$306,0))="","",INDEX(Orcamento!$B$7:$B$306,MATCH(A167,Orcamento!$A$7:$A$306,0)))</f>
        <v/>
      </c>
      <c r="C167" s="35" t="str">
        <f>IF(INDEX(Orcamento!$B$7:$B$306,MATCH(A167,Orcamento!$A$7:$A$306,0))="","",INDEX(Orcamento!$C$7:$C$306,MATCH(A167,Orcamento!$A$7:$A$306,0)))</f>
        <v/>
      </c>
      <c r="D167" s="37" t="str">
        <f>IF(INDEX(Orcamento!$B$7:$B$306,MATCH(A167,Orcamento!$A$7:$A$306,0))="","",INDEX(Orcamento!$K$7:$K$306,MATCH(A167,Orcamento!$A$7:$A$306,0)))</f>
        <v/>
      </c>
      <c r="E167" s="37" t="str">
        <f>IF(INDEX(Orcamento!$B$7:$B$306,MATCH(A167,Orcamento!$A$7:$A$306,0))="","",INDEX(Orcamento!$S$7:$S$306,MATCH(A167,Orcamento!$A$7:$A$306,0)))</f>
        <v/>
      </c>
      <c r="F167" s="22"/>
      <c r="G167" s="22"/>
      <c r="H167" s="22"/>
      <c r="I167" s="22"/>
      <c r="J167" s="16" t="str">
        <f t="shared" si="8"/>
        <v/>
      </c>
      <c r="K167" s="22"/>
      <c r="L167" s="16" t="str">
        <f t="shared" si="9"/>
        <v/>
      </c>
      <c r="M167" s="21"/>
      <c r="N167" s="21"/>
      <c r="O167" s="35" t="str">
        <f>IF(B167="","",IF(INDEX(Orcamento!$T$7:$T$306,MATCH(A167,Orcamento!$A$7:$A$306,0))&lt;&gt;"OK","Rever orçamento de origem",IF(OR(COUNT(F167:I167,K167)&lt;&gt;5,M167="",N167=""),"Falta concluir análise do artigo",IF(OR(MIN(F167:I167,K167)&lt;0,F167&gt;INDEX(Orcamento!$J$7:$J$306,MATCH(A167,Orcamento!$A$7:$A$306,0)),J167&lt;0,K167&gt;J167),"Rever exclusões ou coberturas",IF(AND(OR(INDEX(Orcamento!$D$7:$D$306,MATCH(A167,Orcamento!$A$7:$A$306,0))="Pessoal próprio",INDEX(Orcamento!$D$7:$D$306,MATCH(A167,Orcamento!$A$7:$A$306,0))="Maquinaria própria"),J167&lt;&gt;0),"Rever exclusão de recursos próprios","OK")))))</f>
        <v/>
      </c>
    </row>
    <row r="168" spans="1:15" ht="34.950000000000003" customHeight="1">
      <c r="A168" s="8" t="s">
        <v>969</v>
      </c>
      <c r="B168" s="35" t="str">
        <f>IF(INDEX(Orcamento!$B$7:$B$306,MATCH(A168,Orcamento!$A$7:$A$306,0))="","",INDEX(Orcamento!$B$7:$B$306,MATCH(A168,Orcamento!$A$7:$A$306,0)))</f>
        <v/>
      </c>
      <c r="C168" s="35" t="str">
        <f>IF(INDEX(Orcamento!$B$7:$B$306,MATCH(A168,Orcamento!$A$7:$A$306,0))="","",INDEX(Orcamento!$C$7:$C$306,MATCH(A168,Orcamento!$A$7:$A$306,0)))</f>
        <v/>
      </c>
      <c r="D168" s="37" t="str">
        <f>IF(INDEX(Orcamento!$B$7:$B$306,MATCH(A168,Orcamento!$A$7:$A$306,0))="","",INDEX(Orcamento!$K$7:$K$306,MATCH(A168,Orcamento!$A$7:$A$306,0)))</f>
        <v/>
      </c>
      <c r="E168" s="37" t="str">
        <f>IF(INDEX(Orcamento!$B$7:$B$306,MATCH(A168,Orcamento!$A$7:$A$306,0))="","",INDEX(Orcamento!$S$7:$S$306,MATCH(A168,Orcamento!$A$7:$A$306,0)))</f>
        <v/>
      </c>
      <c r="F168" s="22"/>
      <c r="G168" s="22"/>
      <c r="H168" s="22"/>
      <c r="I168" s="22"/>
      <c r="J168" s="16" t="str">
        <f t="shared" si="8"/>
        <v/>
      </c>
      <c r="K168" s="22"/>
      <c r="L168" s="16" t="str">
        <f t="shared" si="9"/>
        <v/>
      </c>
      <c r="M168" s="21"/>
      <c r="N168" s="21"/>
      <c r="O168" s="35" t="str">
        <f>IF(B168="","",IF(INDEX(Orcamento!$T$7:$T$306,MATCH(A168,Orcamento!$A$7:$A$306,0))&lt;&gt;"OK","Rever orçamento de origem",IF(OR(COUNT(F168:I168,K168)&lt;&gt;5,M168="",N168=""),"Falta concluir análise do artigo",IF(OR(MIN(F168:I168,K168)&lt;0,F168&gt;INDEX(Orcamento!$J$7:$J$306,MATCH(A168,Orcamento!$A$7:$A$306,0)),J168&lt;0,K168&gt;J168),"Rever exclusões ou coberturas",IF(AND(OR(INDEX(Orcamento!$D$7:$D$306,MATCH(A168,Orcamento!$A$7:$A$306,0))="Pessoal próprio",INDEX(Orcamento!$D$7:$D$306,MATCH(A168,Orcamento!$A$7:$A$306,0))="Maquinaria própria"),J168&lt;&gt;0),"Rever exclusão de recursos próprios","OK")))))</f>
        <v/>
      </c>
    </row>
    <row r="169" spans="1:15" ht="34.950000000000003" customHeight="1">
      <c r="A169" s="8" t="s">
        <v>970</v>
      </c>
      <c r="B169" s="35" t="str">
        <f>IF(INDEX(Orcamento!$B$7:$B$306,MATCH(A169,Orcamento!$A$7:$A$306,0))="","",INDEX(Orcamento!$B$7:$B$306,MATCH(A169,Orcamento!$A$7:$A$306,0)))</f>
        <v/>
      </c>
      <c r="C169" s="35" t="str">
        <f>IF(INDEX(Orcamento!$B$7:$B$306,MATCH(A169,Orcamento!$A$7:$A$306,0))="","",INDEX(Orcamento!$C$7:$C$306,MATCH(A169,Orcamento!$A$7:$A$306,0)))</f>
        <v/>
      </c>
      <c r="D169" s="37" t="str">
        <f>IF(INDEX(Orcamento!$B$7:$B$306,MATCH(A169,Orcamento!$A$7:$A$306,0))="","",INDEX(Orcamento!$K$7:$K$306,MATCH(A169,Orcamento!$A$7:$A$306,0)))</f>
        <v/>
      </c>
      <c r="E169" s="37" t="str">
        <f>IF(INDEX(Orcamento!$B$7:$B$306,MATCH(A169,Orcamento!$A$7:$A$306,0))="","",INDEX(Orcamento!$S$7:$S$306,MATCH(A169,Orcamento!$A$7:$A$306,0)))</f>
        <v/>
      </c>
      <c r="F169" s="22"/>
      <c r="G169" s="22"/>
      <c r="H169" s="22"/>
      <c r="I169" s="22"/>
      <c r="J169" s="16" t="str">
        <f t="shared" si="8"/>
        <v/>
      </c>
      <c r="K169" s="22"/>
      <c r="L169" s="16" t="str">
        <f t="shared" si="9"/>
        <v/>
      </c>
      <c r="M169" s="21"/>
      <c r="N169" s="21"/>
      <c r="O169" s="35" t="str">
        <f>IF(B169="","",IF(INDEX(Orcamento!$T$7:$T$306,MATCH(A169,Orcamento!$A$7:$A$306,0))&lt;&gt;"OK","Rever orçamento de origem",IF(OR(COUNT(F169:I169,K169)&lt;&gt;5,M169="",N169=""),"Falta concluir análise do artigo",IF(OR(MIN(F169:I169,K169)&lt;0,F169&gt;INDEX(Orcamento!$J$7:$J$306,MATCH(A169,Orcamento!$A$7:$A$306,0)),J169&lt;0,K169&gt;J169),"Rever exclusões ou coberturas",IF(AND(OR(INDEX(Orcamento!$D$7:$D$306,MATCH(A169,Orcamento!$A$7:$A$306,0))="Pessoal próprio",INDEX(Orcamento!$D$7:$D$306,MATCH(A169,Orcamento!$A$7:$A$306,0))="Maquinaria própria"),J169&lt;&gt;0),"Rever exclusão de recursos próprios","OK")))))</f>
        <v/>
      </c>
    </row>
    <row r="170" spans="1:15" ht="34.950000000000003" customHeight="1">
      <c r="A170" s="8" t="s">
        <v>971</v>
      </c>
      <c r="B170" s="35" t="str">
        <f>IF(INDEX(Orcamento!$B$7:$B$306,MATCH(A170,Orcamento!$A$7:$A$306,0))="","",INDEX(Orcamento!$B$7:$B$306,MATCH(A170,Orcamento!$A$7:$A$306,0)))</f>
        <v/>
      </c>
      <c r="C170" s="35" t="str">
        <f>IF(INDEX(Orcamento!$B$7:$B$306,MATCH(A170,Orcamento!$A$7:$A$306,0))="","",INDEX(Orcamento!$C$7:$C$306,MATCH(A170,Orcamento!$A$7:$A$306,0)))</f>
        <v/>
      </c>
      <c r="D170" s="37" t="str">
        <f>IF(INDEX(Orcamento!$B$7:$B$306,MATCH(A170,Orcamento!$A$7:$A$306,0))="","",INDEX(Orcamento!$K$7:$K$306,MATCH(A170,Orcamento!$A$7:$A$306,0)))</f>
        <v/>
      </c>
      <c r="E170" s="37" t="str">
        <f>IF(INDEX(Orcamento!$B$7:$B$306,MATCH(A170,Orcamento!$A$7:$A$306,0))="","",INDEX(Orcamento!$S$7:$S$306,MATCH(A170,Orcamento!$A$7:$A$306,0)))</f>
        <v/>
      </c>
      <c r="F170" s="22"/>
      <c r="G170" s="22"/>
      <c r="H170" s="22"/>
      <c r="I170" s="22"/>
      <c r="J170" s="16" t="str">
        <f t="shared" si="8"/>
        <v/>
      </c>
      <c r="K170" s="22"/>
      <c r="L170" s="16" t="str">
        <f t="shared" si="9"/>
        <v/>
      </c>
      <c r="M170" s="21"/>
      <c r="N170" s="21"/>
      <c r="O170" s="35" t="str">
        <f>IF(B170="","",IF(INDEX(Orcamento!$T$7:$T$306,MATCH(A170,Orcamento!$A$7:$A$306,0))&lt;&gt;"OK","Rever orçamento de origem",IF(OR(COUNT(F170:I170,K170)&lt;&gt;5,M170="",N170=""),"Falta concluir análise do artigo",IF(OR(MIN(F170:I170,K170)&lt;0,F170&gt;INDEX(Orcamento!$J$7:$J$306,MATCH(A170,Orcamento!$A$7:$A$306,0)),J170&lt;0,K170&gt;J170),"Rever exclusões ou coberturas",IF(AND(OR(INDEX(Orcamento!$D$7:$D$306,MATCH(A170,Orcamento!$A$7:$A$306,0))="Pessoal próprio",INDEX(Orcamento!$D$7:$D$306,MATCH(A170,Orcamento!$A$7:$A$306,0))="Maquinaria própria"),J170&lt;&gt;0),"Rever exclusão de recursos próprios","OK")))))</f>
        <v/>
      </c>
    </row>
    <row r="171" spans="1:15" ht="34.950000000000003" customHeight="1">
      <c r="A171" s="8" t="s">
        <v>972</v>
      </c>
      <c r="B171" s="35" t="str">
        <f>IF(INDEX(Orcamento!$B$7:$B$306,MATCH(A171,Orcamento!$A$7:$A$306,0))="","",INDEX(Orcamento!$B$7:$B$306,MATCH(A171,Orcamento!$A$7:$A$306,0)))</f>
        <v/>
      </c>
      <c r="C171" s="35" t="str">
        <f>IF(INDEX(Orcamento!$B$7:$B$306,MATCH(A171,Orcamento!$A$7:$A$306,0))="","",INDEX(Orcamento!$C$7:$C$306,MATCH(A171,Orcamento!$A$7:$A$306,0)))</f>
        <v/>
      </c>
      <c r="D171" s="37" t="str">
        <f>IF(INDEX(Orcamento!$B$7:$B$306,MATCH(A171,Orcamento!$A$7:$A$306,0))="","",INDEX(Orcamento!$K$7:$K$306,MATCH(A171,Orcamento!$A$7:$A$306,0)))</f>
        <v/>
      </c>
      <c r="E171" s="37" t="str">
        <f>IF(INDEX(Orcamento!$B$7:$B$306,MATCH(A171,Orcamento!$A$7:$A$306,0))="","",INDEX(Orcamento!$S$7:$S$306,MATCH(A171,Orcamento!$A$7:$A$306,0)))</f>
        <v/>
      </c>
      <c r="F171" s="22"/>
      <c r="G171" s="22"/>
      <c r="H171" s="22"/>
      <c r="I171" s="22"/>
      <c r="J171" s="16" t="str">
        <f t="shared" ref="J171:J234" si="10">IF(B171="","",IF(OR(NOT(ISNUMBER(D171)),COUNT(F171:I171)&lt;&gt;4),"Por apurar",D171-SUM(F171:I171)))</f>
        <v/>
      </c>
      <c r="K171" s="22"/>
      <c r="L171" s="16" t="str">
        <f t="shared" ref="L171:L234" si="11">IF(B171="","",IF(O171&lt;&gt;"OK","Por apurar",J171-K171))</f>
        <v/>
      </c>
      <c r="M171" s="21"/>
      <c r="N171" s="21"/>
      <c r="O171" s="35" t="str">
        <f>IF(B171="","",IF(INDEX(Orcamento!$T$7:$T$306,MATCH(A171,Orcamento!$A$7:$A$306,0))&lt;&gt;"OK","Rever orçamento de origem",IF(OR(COUNT(F171:I171,K171)&lt;&gt;5,M171="",N171=""),"Falta concluir análise do artigo",IF(OR(MIN(F171:I171,K171)&lt;0,F171&gt;INDEX(Orcamento!$J$7:$J$306,MATCH(A171,Orcamento!$A$7:$A$306,0)),J171&lt;0,K171&gt;J171),"Rever exclusões ou coberturas",IF(AND(OR(INDEX(Orcamento!$D$7:$D$306,MATCH(A171,Orcamento!$A$7:$A$306,0))="Pessoal próprio",INDEX(Orcamento!$D$7:$D$306,MATCH(A171,Orcamento!$A$7:$A$306,0))="Maquinaria própria"),J171&lt;&gt;0),"Rever exclusão de recursos próprios","OK")))))</f>
        <v/>
      </c>
    </row>
    <row r="172" spans="1:15" ht="34.950000000000003" customHeight="1">
      <c r="A172" s="8" t="s">
        <v>973</v>
      </c>
      <c r="B172" s="35" t="str">
        <f>IF(INDEX(Orcamento!$B$7:$B$306,MATCH(A172,Orcamento!$A$7:$A$306,0))="","",INDEX(Orcamento!$B$7:$B$306,MATCH(A172,Orcamento!$A$7:$A$306,0)))</f>
        <v/>
      </c>
      <c r="C172" s="35" t="str">
        <f>IF(INDEX(Orcamento!$B$7:$B$306,MATCH(A172,Orcamento!$A$7:$A$306,0))="","",INDEX(Orcamento!$C$7:$C$306,MATCH(A172,Orcamento!$A$7:$A$306,0)))</f>
        <v/>
      </c>
      <c r="D172" s="37" t="str">
        <f>IF(INDEX(Orcamento!$B$7:$B$306,MATCH(A172,Orcamento!$A$7:$A$306,0))="","",INDEX(Orcamento!$K$7:$K$306,MATCH(A172,Orcamento!$A$7:$A$306,0)))</f>
        <v/>
      </c>
      <c r="E172" s="37" t="str">
        <f>IF(INDEX(Orcamento!$B$7:$B$306,MATCH(A172,Orcamento!$A$7:$A$306,0))="","",INDEX(Orcamento!$S$7:$S$306,MATCH(A172,Orcamento!$A$7:$A$306,0)))</f>
        <v/>
      </c>
      <c r="F172" s="22"/>
      <c r="G172" s="22"/>
      <c r="H172" s="22"/>
      <c r="I172" s="22"/>
      <c r="J172" s="16" t="str">
        <f t="shared" si="10"/>
        <v/>
      </c>
      <c r="K172" s="22"/>
      <c r="L172" s="16" t="str">
        <f t="shared" si="11"/>
        <v/>
      </c>
      <c r="M172" s="21"/>
      <c r="N172" s="21"/>
      <c r="O172" s="35" t="str">
        <f>IF(B172="","",IF(INDEX(Orcamento!$T$7:$T$306,MATCH(A172,Orcamento!$A$7:$A$306,0))&lt;&gt;"OK","Rever orçamento de origem",IF(OR(COUNT(F172:I172,K172)&lt;&gt;5,M172="",N172=""),"Falta concluir análise do artigo",IF(OR(MIN(F172:I172,K172)&lt;0,F172&gt;INDEX(Orcamento!$J$7:$J$306,MATCH(A172,Orcamento!$A$7:$A$306,0)),J172&lt;0,K172&gt;J172),"Rever exclusões ou coberturas",IF(AND(OR(INDEX(Orcamento!$D$7:$D$306,MATCH(A172,Orcamento!$A$7:$A$306,0))="Pessoal próprio",INDEX(Orcamento!$D$7:$D$306,MATCH(A172,Orcamento!$A$7:$A$306,0))="Maquinaria própria"),J172&lt;&gt;0),"Rever exclusão de recursos próprios","OK")))))</f>
        <v/>
      </c>
    </row>
    <row r="173" spans="1:15" ht="34.950000000000003" customHeight="1">
      <c r="A173" s="8" t="s">
        <v>974</v>
      </c>
      <c r="B173" s="35" t="str">
        <f>IF(INDEX(Orcamento!$B$7:$B$306,MATCH(A173,Orcamento!$A$7:$A$306,0))="","",INDEX(Orcamento!$B$7:$B$306,MATCH(A173,Orcamento!$A$7:$A$306,0)))</f>
        <v/>
      </c>
      <c r="C173" s="35" t="str">
        <f>IF(INDEX(Orcamento!$B$7:$B$306,MATCH(A173,Orcamento!$A$7:$A$306,0))="","",INDEX(Orcamento!$C$7:$C$306,MATCH(A173,Orcamento!$A$7:$A$306,0)))</f>
        <v/>
      </c>
      <c r="D173" s="37" t="str">
        <f>IF(INDEX(Orcamento!$B$7:$B$306,MATCH(A173,Orcamento!$A$7:$A$306,0))="","",INDEX(Orcamento!$K$7:$K$306,MATCH(A173,Orcamento!$A$7:$A$306,0)))</f>
        <v/>
      </c>
      <c r="E173" s="37" t="str">
        <f>IF(INDEX(Orcamento!$B$7:$B$306,MATCH(A173,Orcamento!$A$7:$A$306,0))="","",INDEX(Orcamento!$S$7:$S$306,MATCH(A173,Orcamento!$A$7:$A$306,0)))</f>
        <v/>
      </c>
      <c r="F173" s="22"/>
      <c r="G173" s="22"/>
      <c r="H173" s="22"/>
      <c r="I173" s="22"/>
      <c r="J173" s="16" t="str">
        <f t="shared" si="10"/>
        <v/>
      </c>
      <c r="K173" s="22"/>
      <c r="L173" s="16" t="str">
        <f t="shared" si="11"/>
        <v/>
      </c>
      <c r="M173" s="21"/>
      <c r="N173" s="21"/>
      <c r="O173" s="35" t="str">
        <f>IF(B173="","",IF(INDEX(Orcamento!$T$7:$T$306,MATCH(A173,Orcamento!$A$7:$A$306,0))&lt;&gt;"OK","Rever orçamento de origem",IF(OR(COUNT(F173:I173,K173)&lt;&gt;5,M173="",N173=""),"Falta concluir análise do artigo",IF(OR(MIN(F173:I173,K173)&lt;0,F173&gt;INDEX(Orcamento!$J$7:$J$306,MATCH(A173,Orcamento!$A$7:$A$306,0)),J173&lt;0,K173&gt;J173),"Rever exclusões ou coberturas",IF(AND(OR(INDEX(Orcamento!$D$7:$D$306,MATCH(A173,Orcamento!$A$7:$A$306,0))="Pessoal próprio",INDEX(Orcamento!$D$7:$D$306,MATCH(A173,Orcamento!$A$7:$A$306,0))="Maquinaria própria"),J173&lt;&gt;0),"Rever exclusão de recursos próprios","OK")))))</f>
        <v/>
      </c>
    </row>
    <row r="174" spans="1:15" ht="34.950000000000003" customHeight="1">
      <c r="A174" s="8" t="s">
        <v>975</v>
      </c>
      <c r="B174" s="35" t="str">
        <f>IF(INDEX(Orcamento!$B$7:$B$306,MATCH(A174,Orcamento!$A$7:$A$306,0))="","",INDEX(Orcamento!$B$7:$B$306,MATCH(A174,Orcamento!$A$7:$A$306,0)))</f>
        <v/>
      </c>
      <c r="C174" s="35" t="str">
        <f>IF(INDEX(Orcamento!$B$7:$B$306,MATCH(A174,Orcamento!$A$7:$A$306,0))="","",INDEX(Orcamento!$C$7:$C$306,MATCH(A174,Orcamento!$A$7:$A$306,0)))</f>
        <v/>
      </c>
      <c r="D174" s="37" t="str">
        <f>IF(INDEX(Orcamento!$B$7:$B$306,MATCH(A174,Orcamento!$A$7:$A$306,0))="","",INDEX(Orcamento!$K$7:$K$306,MATCH(A174,Orcamento!$A$7:$A$306,0)))</f>
        <v/>
      </c>
      <c r="E174" s="37" t="str">
        <f>IF(INDEX(Orcamento!$B$7:$B$306,MATCH(A174,Orcamento!$A$7:$A$306,0))="","",INDEX(Orcamento!$S$7:$S$306,MATCH(A174,Orcamento!$A$7:$A$306,0)))</f>
        <v/>
      </c>
      <c r="F174" s="22"/>
      <c r="G174" s="22"/>
      <c r="H174" s="22"/>
      <c r="I174" s="22"/>
      <c r="J174" s="16" t="str">
        <f t="shared" si="10"/>
        <v/>
      </c>
      <c r="K174" s="22"/>
      <c r="L174" s="16" t="str">
        <f t="shared" si="11"/>
        <v/>
      </c>
      <c r="M174" s="21"/>
      <c r="N174" s="21"/>
      <c r="O174" s="35" t="str">
        <f>IF(B174="","",IF(INDEX(Orcamento!$T$7:$T$306,MATCH(A174,Orcamento!$A$7:$A$306,0))&lt;&gt;"OK","Rever orçamento de origem",IF(OR(COUNT(F174:I174,K174)&lt;&gt;5,M174="",N174=""),"Falta concluir análise do artigo",IF(OR(MIN(F174:I174,K174)&lt;0,F174&gt;INDEX(Orcamento!$J$7:$J$306,MATCH(A174,Orcamento!$A$7:$A$306,0)),J174&lt;0,K174&gt;J174),"Rever exclusões ou coberturas",IF(AND(OR(INDEX(Orcamento!$D$7:$D$306,MATCH(A174,Orcamento!$A$7:$A$306,0))="Pessoal próprio",INDEX(Orcamento!$D$7:$D$306,MATCH(A174,Orcamento!$A$7:$A$306,0))="Maquinaria própria"),J174&lt;&gt;0),"Rever exclusão de recursos próprios","OK")))))</f>
        <v/>
      </c>
    </row>
    <row r="175" spans="1:15" ht="34.950000000000003" customHeight="1">
      <c r="A175" s="8" t="s">
        <v>976</v>
      </c>
      <c r="B175" s="35" t="str">
        <f>IF(INDEX(Orcamento!$B$7:$B$306,MATCH(A175,Orcamento!$A$7:$A$306,0))="","",INDEX(Orcamento!$B$7:$B$306,MATCH(A175,Orcamento!$A$7:$A$306,0)))</f>
        <v/>
      </c>
      <c r="C175" s="35" t="str">
        <f>IF(INDEX(Orcamento!$B$7:$B$306,MATCH(A175,Orcamento!$A$7:$A$306,0))="","",INDEX(Orcamento!$C$7:$C$306,MATCH(A175,Orcamento!$A$7:$A$306,0)))</f>
        <v/>
      </c>
      <c r="D175" s="37" t="str">
        <f>IF(INDEX(Orcamento!$B$7:$B$306,MATCH(A175,Orcamento!$A$7:$A$306,0))="","",INDEX(Orcamento!$K$7:$K$306,MATCH(A175,Orcamento!$A$7:$A$306,0)))</f>
        <v/>
      </c>
      <c r="E175" s="37" t="str">
        <f>IF(INDEX(Orcamento!$B$7:$B$306,MATCH(A175,Orcamento!$A$7:$A$306,0))="","",INDEX(Orcamento!$S$7:$S$306,MATCH(A175,Orcamento!$A$7:$A$306,0)))</f>
        <v/>
      </c>
      <c r="F175" s="22"/>
      <c r="G175" s="22"/>
      <c r="H175" s="22"/>
      <c r="I175" s="22"/>
      <c r="J175" s="16" t="str">
        <f t="shared" si="10"/>
        <v/>
      </c>
      <c r="K175" s="22"/>
      <c r="L175" s="16" t="str">
        <f t="shared" si="11"/>
        <v/>
      </c>
      <c r="M175" s="21"/>
      <c r="N175" s="21"/>
      <c r="O175" s="35" t="str">
        <f>IF(B175="","",IF(INDEX(Orcamento!$T$7:$T$306,MATCH(A175,Orcamento!$A$7:$A$306,0))&lt;&gt;"OK","Rever orçamento de origem",IF(OR(COUNT(F175:I175,K175)&lt;&gt;5,M175="",N175=""),"Falta concluir análise do artigo",IF(OR(MIN(F175:I175,K175)&lt;0,F175&gt;INDEX(Orcamento!$J$7:$J$306,MATCH(A175,Orcamento!$A$7:$A$306,0)),J175&lt;0,K175&gt;J175),"Rever exclusões ou coberturas",IF(AND(OR(INDEX(Orcamento!$D$7:$D$306,MATCH(A175,Orcamento!$A$7:$A$306,0))="Pessoal próprio",INDEX(Orcamento!$D$7:$D$306,MATCH(A175,Orcamento!$A$7:$A$306,0))="Maquinaria própria"),J175&lt;&gt;0),"Rever exclusão de recursos próprios","OK")))))</f>
        <v/>
      </c>
    </row>
    <row r="176" spans="1:15" ht="34.950000000000003" customHeight="1">
      <c r="A176" s="8" t="s">
        <v>977</v>
      </c>
      <c r="B176" s="35" t="str">
        <f>IF(INDEX(Orcamento!$B$7:$B$306,MATCH(A176,Orcamento!$A$7:$A$306,0))="","",INDEX(Orcamento!$B$7:$B$306,MATCH(A176,Orcamento!$A$7:$A$306,0)))</f>
        <v/>
      </c>
      <c r="C176" s="35" t="str">
        <f>IF(INDEX(Orcamento!$B$7:$B$306,MATCH(A176,Orcamento!$A$7:$A$306,0))="","",INDEX(Orcamento!$C$7:$C$306,MATCH(A176,Orcamento!$A$7:$A$306,0)))</f>
        <v/>
      </c>
      <c r="D176" s="37" t="str">
        <f>IF(INDEX(Orcamento!$B$7:$B$306,MATCH(A176,Orcamento!$A$7:$A$306,0))="","",INDEX(Orcamento!$K$7:$K$306,MATCH(A176,Orcamento!$A$7:$A$306,0)))</f>
        <v/>
      </c>
      <c r="E176" s="37" t="str">
        <f>IF(INDEX(Orcamento!$B$7:$B$306,MATCH(A176,Orcamento!$A$7:$A$306,0))="","",INDEX(Orcamento!$S$7:$S$306,MATCH(A176,Orcamento!$A$7:$A$306,0)))</f>
        <v/>
      </c>
      <c r="F176" s="22"/>
      <c r="G176" s="22"/>
      <c r="H176" s="22"/>
      <c r="I176" s="22"/>
      <c r="J176" s="16" t="str">
        <f t="shared" si="10"/>
        <v/>
      </c>
      <c r="K176" s="22"/>
      <c r="L176" s="16" t="str">
        <f t="shared" si="11"/>
        <v/>
      </c>
      <c r="M176" s="21"/>
      <c r="N176" s="21"/>
      <c r="O176" s="35" t="str">
        <f>IF(B176="","",IF(INDEX(Orcamento!$T$7:$T$306,MATCH(A176,Orcamento!$A$7:$A$306,0))&lt;&gt;"OK","Rever orçamento de origem",IF(OR(COUNT(F176:I176,K176)&lt;&gt;5,M176="",N176=""),"Falta concluir análise do artigo",IF(OR(MIN(F176:I176,K176)&lt;0,F176&gt;INDEX(Orcamento!$J$7:$J$306,MATCH(A176,Orcamento!$A$7:$A$306,0)),J176&lt;0,K176&gt;J176),"Rever exclusões ou coberturas",IF(AND(OR(INDEX(Orcamento!$D$7:$D$306,MATCH(A176,Orcamento!$A$7:$A$306,0))="Pessoal próprio",INDEX(Orcamento!$D$7:$D$306,MATCH(A176,Orcamento!$A$7:$A$306,0))="Maquinaria própria"),J176&lt;&gt;0),"Rever exclusão de recursos próprios","OK")))))</f>
        <v/>
      </c>
    </row>
    <row r="177" spans="1:15" ht="34.950000000000003" customHeight="1">
      <c r="A177" s="8" t="s">
        <v>978</v>
      </c>
      <c r="B177" s="35" t="str">
        <f>IF(INDEX(Orcamento!$B$7:$B$306,MATCH(A177,Orcamento!$A$7:$A$306,0))="","",INDEX(Orcamento!$B$7:$B$306,MATCH(A177,Orcamento!$A$7:$A$306,0)))</f>
        <v/>
      </c>
      <c r="C177" s="35" t="str">
        <f>IF(INDEX(Orcamento!$B$7:$B$306,MATCH(A177,Orcamento!$A$7:$A$306,0))="","",INDEX(Orcamento!$C$7:$C$306,MATCH(A177,Orcamento!$A$7:$A$306,0)))</f>
        <v/>
      </c>
      <c r="D177" s="37" t="str">
        <f>IF(INDEX(Orcamento!$B$7:$B$306,MATCH(A177,Orcamento!$A$7:$A$306,0))="","",INDEX(Orcamento!$K$7:$K$306,MATCH(A177,Orcamento!$A$7:$A$306,0)))</f>
        <v/>
      </c>
      <c r="E177" s="37" t="str">
        <f>IF(INDEX(Orcamento!$B$7:$B$306,MATCH(A177,Orcamento!$A$7:$A$306,0))="","",INDEX(Orcamento!$S$7:$S$306,MATCH(A177,Orcamento!$A$7:$A$306,0)))</f>
        <v/>
      </c>
      <c r="F177" s="22"/>
      <c r="G177" s="22"/>
      <c r="H177" s="22"/>
      <c r="I177" s="22"/>
      <c r="J177" s="16" t="str">
        <f t="shared" si="10"/>
        <v/>
      </c>
      <c r="K177" s="22"/>
      <c r="L177" s="16" t="str">
        <f t="shared" si="11"/>
        <v/>
      </c>
      <c r="M177" s="21"/>
      <c r="N177" s="21"/>
      <c r="O177" s="35" t="str">
        <f>IF(B177="","",IF(INDEX(Orcamento!$T$7:$T$306,MATCH(A177,Orcamento!$A$7:$A$306,0))&lt;&gt;"OK","Rever orçamento de origem",IF(OR(COUNT(F177:I177,K177)&lt;&gt;5,M177="",N177=""),"Falta concluir análise do artigo",IF(OR(MIN(F177:I177,K177)&lt;0,F177&gt;INDEX(Orcamento!$J$7:$J$306,MATCH(A177,Orcamento!$A$7:$A$306,0)),J177&lt;0,K177&gt;J177),"Rever exclusões ou coberturas",IF(AND(OR(INDEX(Orcamento!$D$7:$D$306,MATCH(A177,Orcamento!$A$7:$A$306,0))="Pessoal próprio",INDEX(Orcamento!$D$7:$D$306,MATCH(A177,Orcamento!$A$7:$A$306,0))="Maquinaria própria"),J177&lt;&gt;0),"Rever exclusão de recursos próprios","OK")))))</f>
        <v/>
      </c>
    </row>
    <row r="178" spans="1:15" ht="34.950000000000003" customHeight="1">
      <c r="A178" s="8" t="s">
        <v>979</v>
      </c>
      <c r="B178" s="35" t="str">
        <f>IF(INDEX(Orcamento!$B$7:$B$306,MATCH(A178,Orcamento!$A$7:$A$306,0))="","",INDEX(Orcamento!$B$7:$B$306,MATCH(A178,Orcamento!$A$7:$A$306,0)))</f>
        <v/>
      </c>
      <c r="C178" s="35" t="str">
        <f>IF(INDEX(Orcamento!$B$7:$B$306,MATCH(A178,Orcamento!$A$7:$A$306,0))="","",INDEX(Orcamento!$C$7:$C$306,MATCH(A178,Orcamento!$A$7:$A$306,0)))</f>
        <v/>
      </c>
      <c r="D178" s="37" t="str">
        <f>IF(INDEX(Orcamento!$B$7:$B$306,MATCH(A178,Orcamento!$A$7:$A$306,0))="","",INDEX(Orcamento!$K$7:$K$306,MATCH(A178,Orcamento!$A$7:$A$306,0)))</f>
        <v/>
      </c>
      <c r="E178" s="37" t="str">
        <f>IF(INDEX(Orcamento!$B$7:$B$306,MATCH(A178,Orcamento!$A$7:$A$306,0))="","",INDEX(Orcamento!$S$7:$S$306,MATCH(A178,Orcamento!$A$7:$A$306,0)))</f>
        <v/>
      </c>
      <c r="F178" s="22"/>
      <c r="G178" s="22"/>
      <c r="H178" s="22"/>
      <c r="I178" s="22"/>
      <c r="J178" s="16" t="str">
        <f t="shared" si="10"/>
        <v/>
      </c>
      <c r="K178" s="22"/>
      <c r="L178" s="16" t="str">
        <f t="shared" si="11"/>
        <v/>
      </c>
      <c r="M178" s="21"/>
      <c r="N178" s="21"/>
      <c r="O178" s="35" t="str">
        <f>IF(B178="","",IF(INDEX(Orcamento!$T$7:$T$306,MATCH(A178,Orcamento!$A$7:$A$306,0))&lt;&gt;"OK","Rever orçamento de origem",IF(OR(COUNT(F178:I178,K178)&lt;&gt;5,M178="",N178=""),"Falta concluir análise do artigo",IF(OR(MIN(F178:I178,K178)&lt;0,F178&gt;INDEX(Orcamento!$J$7:$J$306,MATCH(A178,Orcamento!$A$7:$A$306,0)),J178&lt;0,K178&gt;J178),"Rever exclusões ou coberturas",IF(AND(OR(INDEX(Orcamento!$D$7:$D$306,MATCH(A178,Orcamento!$A$7:$A$306,0))="Pessoal próprio",INDEX(Orcamento!$D$7:$D$306,MATCH(A178,Orcamento!$A$7:$A$306,0))="Maquinaria própria"),J178&lt;&gt;0),"Rever exclusão de recursos próprios","OK")))))</f>
        <v/>
      </c>
    </row>
    <row r="179" spans="1:15" ht="34.950000000000003" customHeight="1">
      <c r="A179" s="8" t="s">
        <v>980</v>
      </c>
      <c r="B179" s="35" t="str">
        <f>IF(INDEX(Orcamento!$B$7:$B$306,MATCH(A179,Orcamento!$A$7:$A$306,0))="","",INDEX(Orcamento!$B$7:$B$306,MATCH(A179,Orcamento!$A$7:$A$306,0)))</f>
        <v/>
      </c>
      <c r="C179" s="35" t="str">
        <f>IF(INDEX(Orcamento!$B$7:$B$306,MATCH(A179,Orcamento!$A$7:$A$306,0))="","",INDEX(Orcamento!$C$7:$C$306,MATCH(A179,Orcamento!$A$7:$A$306,0)))</f>
        <v/>
      </c>
      <c r="D179" s="37" t="str">
        <f>IF(INDEX(Orcamento!$B$7:$B$306,MATCH(A179,Orcamento!$A$7:$A$306,0))="","",INDEX(Orcamento!$K$7:$K$306,MATCH(A179,Orcamento!$A$7:$A$306,0)))</f>
        <v/>
      </c>
      <c r="E179" s="37" t="str">
        <f>IF(INDEX(Orcamento!$B$7:$B$306,MATCH(A179,Orcamento!$A$7:$A$306,0))="","",INDEX(Orcamento!$S$7:$S$306,MATCH(A179,Orcamento!$A$7:$A$306,0)))</f>
        <v/>
      </c>
      <c r="F179" s="22"/>
      <c r="G179" s="22"/>
      <c r="H179" s="22"/>
      <c r="I179" s="22"/>
      <c r="J179" s="16" t="str">
        <f t="shared" si="10"/>
        <v/>
      </c>
      <c r="K179" s="22"/>
      <c r="L179" s="16" t="str">
        <f t="shared" si="11"/>
        <v/>
      </c>
      <c r="M179" s="21"/>
      <c r="N179" s="21"/>
      <c r="O179" s="35" t="str">
        <f>IF(B179="","",IF(INDEX(Orcamento!$T$7:$T$306,MATCH(A179,Orcamento!$A$7:$A$306,0))&lt;&gt;"OK","Rever orçamento de origem",IF(OR(COUNT(F179:I179,K179)&lt;&gt;5,M179="",N179=""),"Falta concluir análise do artigo",IF(OR(MIN(F179:I179,K179)&lt;0,F179&gt;INDEX(Orcamento!$J$7:$J$306,MATCH(A179,Orcamento!$A$7:$A$306,0)),J179&lt;0,K179&gt;J179),"Rever exclusões ou coberturas",IF(AND(OR(INDEX(Orcamento!$D$7:$D$306,MATCH(A179,Orcamento!$A$7:$A$306,0))="Pessoal próprio",INDEX(Orcamento!$D$7:$D$306,MATCH(A179,Orcamento!$A$7:$A$306,0))="Maquinaria própria"),J179&lt;&gt;0),"Rever exclusão de recursos próprios","OK")))))</f>
        <v/>
      </c>
    </row>
    <row r="180" spans="1:15" ht="34.950000000000003" customHeight="1">
      <c r="A180" s="8" t="s">
        <v>981</v>
      </c>
      <c r="B180" s="35" t="str">
        <f>IF(INDEX(Orcamento!$B$7:$B$306,MATCH(A180,Orcamento!$A$7:$A$306,0))="","",INDEX(Orcamento!$B$7:$B$306,MATCH(A180,Orcamento!$A$7:$A$306,0)))</f>
        <v/>
      </c>
      <c r="C180" s="35" t="str">
        <f>IF(INDEX(Orcamento!$B$7:$B$306,MATCH(A180,Orcamento!$A$7:$A$306,0))="","",INDEX(Orcamento!$C$7:$C$306,MATCH(A180,Orcamento!$A$7:$A$306,0)))</f>
        <v/>
      </c>
      <c r="D180" s="37" t="str">
        <f>IF(INDEX(Orcamento!$B$7:$B$306,MATCH(A180,Orcamento!$A$7:$A$306,0))="","",INDEX(Orcamento!$K$7:$K$306,MATCH(A180,Orcamento!$A$7:$A$306,0)))</f>
        <v/>
      </c>
      <c r="E180" s="37" t="str">
        <f>IF(INDEX(Orcamento!$B$7:$B$306,MATCH(A180,Orcamento!$A$7:$A$306,0))="","",INDEX(Orcamento!$S$7:$S$306,MATCH(A180,Orcamento!$A$7:$A$306,0)))</f>
        <v/>
      </c>
      <c r="F180" s="22"/>
      <c r="G180" s="22"/>
      <c r="H180" s="22"/>
      <c r="I180" s="22"/>
      <c r="J180" s="16" t="str">
        <f t="shared" si="10"/>
        <v/>
      </c>
      <c r="K180" s="22"/>
      <c r="L180" s="16" t="str">
        <f t="shared" si="11"/>
        <v/>
      </c>
      <c r="M180" s="21"/>
      <c r="N180" s="21"/>
      <c r="O180" s="35" t="str">
        <f>IF(B180="","",IF(INDEX(Orcamento!$T$7:$T$306,MATCH(A180,Orcamento!$A$7:$A$306,0))&lt;&gt;"OK","Rever orçamento de origem",IF(OR(COUNT(F180:I180,K180)&lt;&gt;5,M180="",N180=""),"Falta concluir análise do artigo",IF(OR(MIN(F180:I180,K180)&lt;0,F180&gt;INDEX(Orcamento!$J$7:$J$306,MATCH(A180,Orcamento!$A$7:$A$306,0)),J180&lt;0,K180&gt;J180),"Rever exclusões ou coberturas",IF(AND(OR(INDEX(Orcamento!$D$7:$D$306,MATCH(A180,Orcamento!$A$7:$A$306,0))="Pessoal próprio",INDEX(Orcamento!$D$7:$D$306,MATCH(A180,Orcamento!$A$7:$A$306,0))="Maquinaria própria"),J180&lt;&gt;0),"Rever exclusão de recursos próprios","OK")))))</f>
        <v/>
      </c>
    </row>
    <row r="181" spans="1:15" ht="34.950000000000003" customHeight="1">
      <c r="A181" s="8" t="s">
        <v>982</v>
      </c>
      <c r="B181" s="35" t="str">
        <f>IF(INDEX(Orcamento!$B$7:$B$306,MATCH(A181,Orcamento!$A$7:$A$306,0))="","",INDEX(Orcamento!$B$7:$B$306,MATCH(A181,Orcamento!$A$7:$A$306,0)))</f>
        <v/>
      </c>
      <c r="C181" s="35" t="str">
        <f>IF(INDEX(Orcamento!$B$7:$B$306,MATCH(A181,Orcamento!$A$7:$A$306,0))="","",INDEX(Orcamento!$C$7:$C$306,MATCH(A181,Orcamento!$A$7:$A$306,0)))</f>
        <v/>
      </c>
      <c r="D181" s="37" t="str">
        <f>IF(INDEX(Orcamento!$B$7:$B$306,MATCH(A181,Orcamento!$A$7:$A$306,0))="","",INDEX(Orcamento!$K$7:$K$306,MATCH(A181,Orcamento!$A$7:$A$306,0)))</f>
        <v/>
      </c>
      <c r="E181" s="37" t="str">
        <f>IF(INDEX(Orcamento!$B$7:$B$306,MATCH(A181,Orcamento!$A$7:$A$306,0))="","",INDEX(Orcamento!$S$7:$S$306,MATCH(A181,Orcamento!$A$7:$A$306,0)))</f>
        <v/>
      </c>
      <c r="F181" s="22"/>
      <c r="G181" s="22"/>
      <c r="H181" s="22"/>
      <c r="I181" s="22"/>
      <c r="J181" s="16" t="str">
        <f t="shared" si="10"/>
        <v/>
      </c>
      <c r="K181" s="22"/>
      <c r="L181" s="16" t="str">
        <f t="shared" si="11"/>
        <v/>
      </c>
      <c r="M181" s="21"/>
      <c r="N181" s="21"/>
      <c r="O181" s="35" t="str">
        <f>IF(B181="","",IF(INDEX(Orcamento!$T$7:$T$306,MATCH(A181,Orcamento!$A$7:$A$306,0))&lt;&gt;"OK","Rever orçamento de origem",IF(OR(COUNT(F181:I181,K181)&lt;&gt;5,M181="",N181=""),"Falta concluir análise do artigo",IF(OR(MIN(F181:I181,K181)&lt;0,F181&gt;INDEX(Orcamento!$J$7:$J$306,MATCH(A181,Orcamento!$A$7:$A$306,0)),J181&lt;0,K181&gt;J181),"Rever exclusões ou coberturas",IF(AND(OR(INDEX(Orcamento!$D$7:$D$306,MATCH(A181,Orcamento!$A$7:$A$306,0))="Pessoal próprio",INDEX(Orcamento!$D$7:$D$306,MATCH(A181,Orcamento!$A$7:$A$306,0))="Maquinaria própria"),J181&lt;&gt;0),"Rever exclusão de recursos próprios","OK")))))</f>
        <v/>
      </c>
    </row>
    <row r="182" spans="1:15" ht="34.950000000000003" customHeight="1">
      <c r="A182" s="8" t="s">
        <v>983</v>
      </c>
      <c r="B182" s="35" t="str">
        <f>IF(INDEX(Orcamento!$B$7:$B$306,MATCH(A182,Orcamento!$A$7:$A$306,0))="","",INDEX(Orcamento!$B$7:$B$306,MATCH(A182,Orcamento!$A$7:$A$306,0)))</f>
        <v/>
      </c>
      <c r="C182" s="35" t="str">
        <f>IF(INDEX(Orcamento!$B$7:$B$306,MATCH(A182,Orcamento!$A$7:$A$306,0))="","",INDEX(Orcamento!$C$7:$C$306,MATCH(A182,Orcamento!$A$7:$A$306,0)))</f>
        <v/>
      </c>
      <c r="D182" s="37" t="str">
        <f>IF(INDEX(Orcamento!$B$7:$B$306,MATCH(A182,Orcamento!$A$7:$A$306,0))="","",INDEX(Orcamento!$K$7:$K$306,MATCH(A182,Orcamento!$A$7:$A$306,0)))</f>
        <v/>
      </c>
      <c r="E182" s="37" t="str">
        <f>IF(INDEX(Orcamento!$B$7:$B$306,MATCH(A182,Orcamento!$A$7:$A$306,0))="","",INDEX(Orcamento!$S$7:$S$306,MATCH(A182,Orcamento!$A$7:$A$306,0)))</f>
        <v/>
      </c>
      <c r="F182" s="22"/>
      <c r="G182" s="22"/>
      <c r="H182" s="22"/>
      <c r="I182" s="22"/>
      <c r="J182" s="16" t="str">
        <f t="shared" si="10"/>
        <v/>
      </c>
      <c r="K182" s="22"/>
      <c r="L182" s="16" t="str">
        <f t="shared" si="11"/>
        <v/>
      </c>
      <c r="M182" s="21"/>
      <c r="N182" s="21"/>
      <c r="O182" s="35" t="str">
        <f>IF(B182="","",IF(INDEX(Orcamento!$T$7:$T$306,MATCH(A182,Orcamento!$A$7:$A$306,0))&lt;&gt;"OK","Rever orçamento de origem",IF(OR(COUNT(F182:I182,K182)&lt;&gt;5,M182="",N182=""),"Falta concluir análise do artigo",IF(OR(MIN(F182:I182,K182)&lt;0,F182&gt;INDEX(Orcamento!$J$7:$J$306,MATCH(A182,Orcamento!$A$7:$A$306,0)),J182&lt;0,K182&gt;J182),"Rever exclusões ou coberturas",IF(AND(OR(INDEX(Orcamento!$D$7:$D$306,MATCH(A182,Orcamento!$A$7:$A$306,0))="Pessoal próprio",INDEX(Orcamento!$D$7:$D$306,MATCH(A182,Orcamento!$A$7:$A$306,0))="Maquinaria própria"),J182&lt;&gt;0),"Rever exclusão de recursos próprios","OK")))))</f>
        <v/>
      </c>
    </row>
    <row r="183" spans="1:15" ht="34.950000000000003" customHeight="1">
      <c r="A183" s="8" t="s">
        <v>984</v>
      </c>
      <c r="B183" s="35" t="str">
        <f>IF(INDEX(Orcamento!$B$7:$B$306,MATCH(A183,Orcamento!$A$7:$A$306,0))="","",INDEX(Orcamento!$B$7:$B$306,MATCH(A183,Orcamento!$A$7:$A$306,0)))</f>
        <v/>
      </c>
      <c r="C183" s="35" t="str">
        <f>IF(INDEX(Orcamento!$B$7:$B$306,MATCH(A183,Orcamento!$A$7:$A$306,0))="","",INDEX(Orcamento!$C$7:$C$306,MATCH(A183,Orcamento!$A$7:$A$306,0)))</f>
        <v/>
      </c>
      <c r="D183" s="37" t="str">
        <f>IF(INDEX(Orcamento!$B$7:$B$306,MATCH(A183,Orcamento!$A$7:$A$306,0))="","",INDEX(Orcamento!$K$7:$K$306,MATCH(A183,Orcamento!$A$7:$A$306,0)))</f>
        <v/>
      </c>
      <c r="E183" s="37" t="str">
        <f>IF(INDEX(Orcamento!$B$7:$B$306,MATCH(A183,Orcamento!$A$7:$A$306,0))="","",INDEX(Orcamento!$S$7:$S$306,MATCH(A183,Orcamento!$A$7:$A$306,0)))</f>
        <v/>
      </c>
      <c r="F183" s="22"/>
      <c r="G183" s="22"/>
      <c r="H183" s="22"/>
      <c r="I183" s="22"/>
      <c r="J183" s="16" t="str">
        <f t="shared" si="10"/>
        <v/>
      </c>
      <c r="K183" s="22"/>
      <c r="L183" s="16" t="str">
        <f t="shared" si="11"/>
        <v/>
      </c>
      <c r="M183" s="21"/>
      <c r="N183" s="21"/>
      <c r="O183" s="35" t="str">
        <f>IF(B183="","",IF(INDEX(Orcamento!$T$7:$T$306,MATCH(A183,Orcamento!$A$7:$A$306,0))&lt;&gt;"OK","Rever orçamento de origem",IF(OR(COUNT(F183:I183,K183)&lt;&gt;5,M183="",N183=""),"Falta concluir análise do artigo",IF(OR(MIN(F183:I183,K183)&lt;0,F183&gt;INDEX(Orcamento!$J$7:$J$306,MATCH(A183,Orcamento!$A$7:$A$306,0)),J183&lt;0,K183&gt;J183),"Rever exclusões ou coberturas",IF(AND(OR(INDEX(Orcamento!$D$7:$D$306,MATCH(A183,Orcamento!$A$7:$A$306,0))="Pessoal próprio",INDEX(Orcamento!$D$7:$D$306,MATCH(A183,Orcamento!$A$7:$A$306,0))="Maquinaria própria"),J183&lt;&gt;0),"Rever exclusão de recursos próprios","OK")))))</f>
        <v/>
      </c>
    </row>
    <row r="184" spans="1:15" ht="34.950000000000003" customHeight="1">
      <c r="A184" s="8" t="s">
        <v>985</v>
      </c>
      <c r="B184" s="35" t="str">
        <f>IF(INDEX(Orcamento!$B$7:$B$306,MATCH(A184,Orcamento!$A$7:$A$306,0))="","",INDEX(Orcamento!$B$7:$B$306,MATCH(A184,Orcamento!$A$7:$A$306,0)))</f>
        <v/>
      </c>
      <c r="C184" s="35" t="str">
        <f>IF(INDEX(Orcamento!$B$7:$B$306,MATCH(A184,Orcamento!$A$7:$A$306,0))="","",INDEX(Orcamento!$C$7:$C$306,MATCH(A184,Orcamento!$A$7:$A$306,0)))</f>
        <v/>
      </c>
      <c r="D184" s="37" t="str">
        <f>IF(INDEX(Orcamento!$B$7:$B$306,MATCH(A184,Orcamento!$A$7:$A$306,0))="","",INDEX(Orcamento!$K$7:$K$306,MATCH(A184,Orcamento!$A$7:$A$306,0)))</f>
        <v/>
      </c>
      <c r="E184" s="37" t="str">
        <f>IF(INDEX(Orcamento!$B$7:$B$306,MATCH(A184,Orcamento!$A$7:$A$306,0))="","",INDEX(Orcamento!$S$7:$S$306,MATCH(A184,Orcamento!$A$7:$A$306,0)))</f>
        <v/>
      </c>
      <c r="F184" s="22"/>
      <c r="G184" s="22"/>
      <c r="H184" s="22"/>
      <c r="I184" s="22"/>
      <c r="J184" s="16" t="str">
        <f t="shared" si="10"/>
        <v/>
      </c>
      <c r="K184" s="22"/>
      <c r="L184" s="16" t="str">
        <f t="shared" si="11"/>
        <v/>
      </c>
      <c r="M184" s="21"/>
      <c r="N184" s="21"/>
      <c r="O184" s="35" t="str">
        <f>IF(B184="","",IF(INDEX(Orcamento!$T$7:$T$306,MATCH(A184,Orcamento!$A$7:$A$306,0))&lt;&gt;"OK","Rever orçamento de origem",IF(OR(COUNT(F184:I184,K184)&lt;&gt;5,M184="",N184=""),"Falta concluir análise do artigo",IF(OR(MIN(F184:I184,K184)&lt;0,F184&gt;INDEX(Orcamento!$J$7:$J$306,MATCH(A184,Orcamento!$A$7:$A$306,0)),J184&lt;0,K184&gt;J184),"Rever exclusões ou coberturas",IF(AND(OR(INDEX(Orcamento!$D$7:$D$306,MATCH(A184,Orcamento!$A$7:$A$306,0))="Pessoal próprio",INDEX(Orcamento!$D$7:$D$306,MATCH(A184,Orcamento!$A$7:$A$306,0))="Maquinaria própria"),J184&lt;&gt;0),"Rever exclusão de recursos próprios","OK")))))</f>
        <v/>
      </c>
    </row>
    <row r="185" spans="1:15" ht="34.950000000000003" customHeight="1">
      <c r="A185" s="8" t="s">
        <v>986</v>
      </c>
      <c r="B185" s="35" t="str">
        <f>IF(INDEX(Orcamento!$B$7:$B$306,MATCH(A185,Orcamento!$A$7:$A$306,0))="","",INDEX(Orcamento!$B$7:$B$306,MATCH(A185,Orcamento!$A$7:$A$306,0)))</f>
        <v/>
      </c>
      <c r="C185" s="35" t="str">
        <f>IF(INDEX(Orcamento!$B$7:$B$306,MATCH(A185,Orcamento!$A$7:$A$306,0))="","",INDEX(Orcamento!$C$7:$C$306,MATCH(A185,Orcamento!$A$7:$A$306,0)))</f>
        <v/>
      </c>
      <c r="D185" s="37" t="str">
        <f>IF(INDEX(Orcamento!$B$7:$B$306,MATCH(A185,Orcamento!$A$7:$A$306,0))="","",INDEX(Orcamento!$K$7:$K$306,MATCH(A185,Orcamento!$A$7:$A$306,0)))</f>
        <v/>
      </c>
      <c r="E185" s="37" t="str">
        <f>IF(INDEX(Orcamento!$B$7:$B$306,MATCH(A185,Orcamento!$A$7:$A$306,0))="","",INDEX(Orcamento!$S$7:$S$306,MATCH(A185,Orcamento!$A$7:$A$306,0)))</f>
        <v/>
      </c>
      <c r="F185" s="22"/>
      <c r="G185" s="22"/>
      <c r="H185" s="22"/>
      <c r="I185" s="22"/>
      <c r="J185" s="16" t="str">
        <f t="shared" si="10"/>
        <v/>
      </c>
      <c r="K185" s="22"/>
      <c r="L185" s="16" t="str">
        <f t="shared" si="11"/>
        <v/>
      </c>
      <c r="M185" s="21"/>
      <c r="N185" s="21"/>
      <c r="O185" s="35" t="str">
        <f>IF(B185="","",IF(INDEX(Orcamento!$T$7:$T$306,MATCH(A185,Orcamento!$A$7:$A$306,0))&lt;&gt;"OK","Rever orçamento de origem",IF(OR(COUNT(F185:I185,K185)&lt;&gt;5,M185="",N185=""),"Falta concluir análise do artigo",IF(OR(MIN(F185:I185,K185)&lt;0,F185&gt;INDEX(Orcamento!$J$7:$J$306,MATCH(A185,Orcamento!$A$7:$A$306,0)),J185&lt;0,K185&gt;J185),"Rever exclusões ou coberturas",IF(AND(OR(INDEX(Orcamento!$D$7:$D$306,MATCH(A185,Orcamento!$A$7:$A$306,0))="Pessoal próprio",INDEX(Orcamento!$D$7:$D$306,MATCH(A185,Orcamento!$A$7:$A$306,0))="Maquinaria própria"),J185&lt;&gt;0),"Rever exclusão de recursos próprios","OK")))))</f>
        <v/>
      </c>
    </row>
    <row r="186" spans="1:15" ht="34.950000000000003" customHeight="1">
      <c r="A186" s="8" t="s">
        <v>987</v>
      </c>
      <c r="B186" s="35" t="str">
        <f>IF(INDEX(Orcamento!$B$7:$B$306,MATCH(A186,Orcamento!$A$7:$A$306,0))="","",INDEX(Orcamento!$B$7:$B$306,MATCH(A186,Orcamento!$A$7:$A$306,0)))</f>
        <v/>
      </c>
      <c r="C186" s="35" t="str">
        <f>IF(INDEX(Orcamento!$B$7:$B$306,MATCH(A186,Orcamento!$A$7:$A$306,0))="","",INDEX(Orcamento!$C$7:$C$306,MATCH(A186,Orcamento!$A$7:$A$306,0)))</f>
        <v/>
      </c>
      <c r="D186" s="37" t="str">
        <f>IF(INDEX(Orcamento!$B$7:$B$306,MATCH(A186,Orcamento!$A$7:$A$306,0))="","",INDEX(Orcamento!$K$7:$K$306,MATCH(A186,Orcamento!$A$7:$A$306,0)))</f>
        <v/>
      </c>
      <c r="E186" s="37" t="str">
        <f>IF(INDEX(Orcamento!$B$7:$B$306,MATCH(A186,Orcamento!$A$7:$A$306,0))="","",INDEX(Orcamento!$S$7:$S$306,MATCH(A186,Orcamento!$A$7:$A$306,0)))</f>
        <v/>
      </c>
      <c r="F186" s="22"/>
      <c r="G186" s="22"/>
      <c r="H186" s="22"/>
      <c r="I186" s="22"/>
      <c r="J186" s="16" t="str">
        <f t="shared" si="10"/>
        <v/>
      </c>
      <c r="K186" s="22"/>
      <c r="L186" s="16" t="str">
        <f t="shared" si="11"/>
        <v/>
      </c>
      <c r="M186" s="21"/>
      <c r="N186" s="21"/>
      <c r="O186" s="35" t="str">
        <f>IF(B186="","",IF(INDEX(Orcamento!$T$7:$T$306,MATCH(A186,Orcamento!$A$7:$A$306,0))&lt;&gt;"OK","Rever orçamento de origem",IF(OR(COUNT(F186:I186,K186)&lt;&gt;5,M186="",N186=""),"Falta concluir análise do artigo",IF(OR(MIN(F186:I186,K186)&lt;0,F186&gt;INDEX(Orcamento!$J$7:$J$306,MATCH(A186,Orcamento!$A$7:$A$306,0)),J186&lt;0,K186&gt;J186),"Rever exclusões ou coberturas",IF(AND(OR(INDEX(Orcamento!$D$7:$D$306,MATCH(A186,Orcamento!$A$7:$A$306,0))="Pessoal próprio",INDEX(Orcamento!$D$7:$D$306,MATCH(A186,Orcamento!$A$7:$A$306,0))="Maquinaria própria"),J186&lt;&gt;0),"Rever exclusão de recursos próprios","OK")))))</f>
        <v/>
      </c>
    </row>
    <row r="187" spans="1:15" ht="34.950000000000003" customHeight="1">
      <c r="A187" s="8" t="s">
        <v>988</v>
      </c>
      <c r="B187" s="35" t="str">
        <f>IF(INDEX(Orcamento!$B$7:$B$306,MATCH(A187,Orcamento!$A$7:$A$306,0))="","",INDEX(Orcamento!$B$7:$B$306,MATCH(A187,Orcamento!$A$7:$A$306,0)))</f>
        <v/>
      </c>
      <c r="C187" s="35" t="str">
        <f>IF(INDEX(Orcamento!$B$7:$B$306,MATCH(A187,Orcamento!$A$7:$A$306,0))="","",INDEX(Orcamento!$C$7:$C$306,MATCH(A187,Orcamento!$A$7:$A$306,0)))</f>
        <v/>
      </c>
      <c r="D187" s="37" t="str">
        <f>IF(INDEX(Orcamento!$B$7:$B$306,MATCH(A187,Orcamento!$A$7:$A$306,0))="","",INDEX(Orcamento!$K$7:$K$306,MATCH(A187,Orcamento!$A$7:$A$306,0)))</f>
        <v/>
      </c>
      <c r="E187" s="37" t="str">
        <f>IF(INDEX(Orcamento!$B$7:$B$306,MATCH(A187,Orcamento!$A$7:$A$306,0))="","",INDEX(Orcamento!$S$7:$S$306,MATCH(A187,Orcamento!$A$7:$A$306,0)))</f>
        <v/>
      </c>
      <c r="F187" s="22"/>
      <c r="G187" s="22"/>
      <c r="H187" s="22"/>
      <c r="I187" s="22"/>
      <c r="J187" s="16" t="str">
        <f t="shared" si="10"/>
        <v/>
      </c>
      <c r="K187" s="22"/>
      <c r="L187" s="16" t="str">
        <f t="shared" si="11"/>
        <v/>
      </c>
      <c r="M187" s="21"/>
      <c r="N187" s="21"/>
      <c r="O187" s="35" t="str">
        <f>IF(B187="","",IF(INDEX(Orcamento!$T$7:$T$306,MATCH(A187,Orcamento!$A$7:$A$306,0))&lt;&gt;"OK","Rever orçamento de origem",IF(OR(COUNT(F187:I187,K187)&lt;&gt;5,M187="",N187=""),"Falta concluir análise do artigo",IF(OR(MIN(F187:I187,K187)&lt;0,F187&gt;INDEX(Orcamento!$J$7:$J$306,MATCH(A187,Orcamento!$A$7:$A$306,0)),J187&lt;0,K187&gt;J187),"Rever exclusões ou coberturas",IF(AND(OR(INDEX(Orcamento!$D$7:$D$306,MATCH(A187,Orcamento!$A$7:$A$306,0))="Pessoal próprio",INDEX(Orcamento!$D$7:$D$306,MATCH(A187,Orcamento!$A$7:$A$306,0))="Maquinaria própria"),J187&lt;&gt;0),"Rever exclusão de recursos próprios","OK")))))</f>
        <v/>
      </c>
    </row>
    <row r="188" spans="1:15" ht="34.950000000000003" customHeight="1">
      <c r="A188" s="8" t="s">
        <v>989</v>
      </c>
      <c r="B188" s="35" t="str">
        <f>IF(INDEX(Orcamento!$B$7:$B$306,MATCH(A188,Orcamento!$A$7:$A$306,0))="","",INDEX(Orcamento!$B$7:$B$306,MATCH(A188,Orcamento!$A$7:$A$306,0)))</f>
        <v/>
      </c>
      <c r="C188" s="35" t="str">
        <f>IF(INDEX(Orcamento!$B$7:$B$306,MATCH(A188,Orcamento!$A$7:$A$306,0))="","",INDEX(Orcamento!$C$7:$C$306,MATCH(A188,Orcamento!$A$7:$A$306,0)))</f>
        <v/>
      </c>
      <c r="D188" s="37" t="str">
        <f>IF(INDEX(Orcamento!$B$7:$B$306,MATCH(A188,Orcamento!$A$7:$A$306,0))="","",INDEX(Orcamento!$K$7:$K$306,MATCH(A188,Orcamento!$A$7:$A$306,0)))</f>
        <v/>
      </c>
      <c r="E188" s="37" t="str">
        <f>IF(INDEX(Orcamento!$B$7:$B$306,MATCH(A188,Orcamento!$A$7:$A$306,0))="","",INDEX(Orcamento!$S$7:$S$306,MATCH(A188,Orcamento!$A$7:$A$306,0)))</f>
        <v/>
      </c>
      <c r="F188" s="22"/>
      <c r="G188" s="22"/>
      <c r="H188" s="22"/>
      <c r="I188" s="22"/>
      <c r="J188" s="16" t="str">
        <f t="shared" si="10"/>
        <v/>
      </c>
      <c r="K188" s="22"/>
      <c r="L188" s="16" t="str">
        <f t="shared" si="11"/>
        <v/>
      </c>
      <c r="M188" s="21"/>
      <c r="N188" s="21"/>
      <c r="O188" s="35" t="str">
        <f>IF(B188="","",IF(INDEX(Orcamento!$T$7:$T$306,MATCH(A188,Orcamento!$A$7:$A$306,0))&lt;&gt;"OK","Rever orçamento de origem",IF(OR(COUNT(F188:I188,K188)&lt;&gt;5,M188="",N188=""),"Falta concluir análise do artigo",IF(OR(MIN(F188:I188,K188)&lt;0,F188&gt;INDEX(Orcamento!$J$7:$J$306,MATCH(A188,Orcamento!$A$7:$A$306,0)),J188&lt;0,K188&gt;J188),"Rever exclusões ou coberturas",IF(AND(OR(INDEX(Orcamento!$D$7:$D$306,MATCH(A188,Orcamento!$A$7:$A$306,0))="Pessoal próprio",INDEX(Orcamento!$D$7:$D$306,MATCH(A188,Orcamento!$A$7:$A$306,0))="Maquinaria própria"),J188&lt;&gt;0),"Rever exclusão de recursos próprios","OK")))))</f>
        <v/>
      </c>
    </row>
    <row r="189" spans="1:15" ht="34.950000000000003" customHeight="1">
      <c r="A189" s="8" t="s">
        <v>990</v>
      </c>
      <c r="B189" s="35" t="str">
        <f>IF(INDEX(Orcamento!$B$7:$B$306,MATCH(A189,Orcamento!$A$7:$A$306,0))="","",INDEX(Orcamento!$B$7:$B$306,MATCH(A189,Orcamento!$A$7:$A$306,0)))</f>
        <v/>
      </c>
      <c r="C189" s="35" t="str">
        <f>IF(INDEX(Orcamento!$B$7:$B$306,MATCH(A189,Orcamento!$A$7:$A$306,0))="","",INDEX(Orcamento!$C$7:$C$306,MATCH(A189,Orcamento!$A$7:$A$306,0)))</f>
        <v/>
      </c>
      <c r="D189" s="37" t="str">
        <f>IF(INDEX(Orcamento!$B$7:$B$306,MATCH(A189,Orcamento!$A$7:$A$306,0))="","",INDEX(Orcamento!$K$7:$K$306,MATCH(A189,Orcamento!$A$7:$A$306,0)))</f>
        <v/>
      </c>
      <c r="E189" s="37" t="str">
        <f>IF(INDEX(Orcamento!$B$7:$B$306,MATCH(A189,Orcamento!$A$7:$A$306,0))="","",INDEX(Orcamento!$S$7:$S$306,MATCH(A189,Orcamento!$A$7:$A$306,0)))</f>
        <v/>
      </c>
      <c r="F189" s="22"/>
      <c r="G189" s="22"/>
      <c r="H189" s="22"/>
      <c r="I189" s="22"/>
      <c r="J189" s="16" t="str">
        <f t="shared" si="10"/>
        <v/>
      </c>
      <c r="K189" s="22"/>
      <c r="L189" s="16" t="str">
        <f t="shared" si="11"/>
        <v/>
      </c>
      <c r="M189" s="21"/>
      <c r="N189" s="21"/>
      <c r="O189" s="35" t="str">
        <f>IF(B189="","",IF(INDEX(Orcamento!$T$7:$T$306,MATCH(A189,Orcamento!$A$7:$A$306,0))&lt;&gt;"OK","Rever orçamento de origem",IF(OR(COUNT(F189:I189,K189)&lt;&gt;5,M189="",N189=""),"Falta concluir análise do artigo",IF(OR(MIN(F189:I189,K189)&lt;0,F189&gt;INDEX(Orcamento!$J$7:$J$306,MATCH(A189,Orcamento!$A$7:$A$306,0)),J189&lt;0,K189&gt;J189),"Rever exclusões ou coberturas",IF(AND(OR(INDEX(Orcamento!$D$7:$D$306,MATCH(A189,Orcamento!$A$7:$A$306,0))="Pessoal próprio",INDEX(Orcamento!$D$7:$D$306,MATCH(A189,Orcamento!$A$7:$A$306,0))="Maquinaria própria"),J189&lt;&gt;0),"Rever exclusão de recursos próprios","OK")))))</f>
        <v/>
      </c>
    </row>
    <row r="190" spans="1:15" ht="34.950000000000003" customHeight="1">
      <c r="A190" s="8" t="s">
        <v>991</v>
      </c>
      <c r="B190" s="35" t="str">
        <f>IF(INDEX(Orcamento!$B$7:$B$306,MATCH(A190,Orcamento!$A$7:$A$306,0))="","",INDEX(Orcamento!$B$7:$B$306,MATCH(A190,Orcamento!$A$7:$A$306,0)))</f>
        <v/>
      </c>
      <c r="C190" s="35" t="str">
        <f>IF(INDEX(Orcamento!$B$7:$B$306,MATCH(A190,Orcamento!$A$7:$A$306,0))="","",INDEX(Orcamento!$C$7:$C$306,MATCH(A190,Orcamento!$A$7:$A$306,0)))</f>
        <v/>
      </c>
      <c r="D190" s="37" t="str">
        <f>IF(INDEX(Orcamento!$B$7:$B$306,MATCH(A190,Orcamento!$A$7:$A$306,0))="","",INDEX(Orcamento!$K$7:$K$306,MATCH(A190,Orcamento!$A$7:$A$306,0)))</f>
        <v/>
      </c>
      <c r="E190" s="37" t="str">
        <f>IF(INDEX(Orcamento!$B$7:$B$306,MATCH(A190,Orcamento!$A$7:$A$306,0))="","",INDEX(Orcamento!$S$7:$S$306,MATCH(A190,Orcamento!$A$7:$A$306,0)))</f>
        <v/>
      </c>
      <c r="F190" s="22"/>
      <c r="G190" s="22"/>
      <c r="H190" s="22"/>
      <c r="I190" s="22"/>
      <c r="J190" s="16" t="str">
        <f t="shared" si="10"/>
        <v/>
      </c>
      <c r="K190" s="22"/>
      <c r="L190" s="16" t="str">
        <f t="shared" si="11"/>
        <v/>
      </c>
      <c r="M190" s="21"/>
      <c r="N190" s="21"/>
      <c r="O190" s="35" t="str">
        <f>IF(B190="","",IF(INDEX(Orcamento!$T$7:$T$306,MATCH(A190,Orcamento!$A$7:$A$306,0))&lt;&gt;"OK","Rever orçamento de origem",IF(OR(COUNT(F190:I190,K190)&lt;&gt;5,M190="",N190=""),"Falta concluir análise do artigo",IF(OR(MIN(F190:I190,K190)&lt;0,F190&gt;INDEX(Orcamento!$J$7:$J$306,MATCH(A190,Orcamento!$A$7:$A$306,0)),J190&lt;0,K190&gt;J190),"Rever exclusões ou coberturas",IF(AND(OR(INDEX(Orcamento!$D$7:$D$306,MATCH(A190,Orcamento!$A$7:$A$306,0))="Pessoal próprio",INDEX(Orcamento!$D$7:$D$306,MATCH(A190,Orcamento!$A$7:$A$306,0))="Maquinaria própria"),J190&lt;&gt;0),"Rever exclusão de recursos próprios","OK")))))</f>
        <v/>
      </c>
    </row>
    <row r="191" spans="1:15" ht="34.950000000000003" customHeight="1">
      <c r="A191" s="8" t="s">
        <v>992</v>
      </c>
      <c r="B191" s="35" t="str">
        <f>IF(INDEX(Orcamento!$B$7:$B$306,MATCH(A191,Orcamento!$A$7:$A$306,0))="","",INDEX(Orcamento!$B$7:$B$306,MATCH(A191,Orcamento!$A$7:$A$306,0)))</f>
        <v/>
      </c>
      <c r="C191" s="35" t="str">
        <f>IF(INDEX(Orcamento!$B$7:$B$306,MATCH(A191,Orcamento!$A$7:$A$306,0))="","",INDEX(Orcamento!$C$7:$C$306,MATCH(A191,Orcamento!$A$7:$A$306,0)))</f>
        <v/>
      </c>
      <c r="D191" s="37" t="str">
        <f>IF(INDEX(Orcamento!$B$7:$B$306,MATCH(A191,Orcamento!$A$7:$A$306,0))="","",INDEX(Orcamento!$K$7:$K$306,MATCH(A191,Orcamento!$A$7:$A$306,0)))</f>
        <v/>
      </c>
      <c r="E191" s="37" t="str">
        <f>IF(INDEX(Orcamento!$B$7:$B$306,MATCH(A191,Orcamento!$A$7:$A$306,0))="","",INDEX(Orcamento!$S$7:$S$306,MATCH(A191,Orcamento!$A$7:$A$306,0)))</f>
        <v/>
      </c>
      <c r="F191" s="22"/>
      <c r="G191" s="22"/>
      <c r="H191" s="22"/>
      <c r="I191" s="22"/>
      <c r="J191" s="16" t="str">
        <f t="shared" si="10"/>
        <v/>
      </c>
      <c r="K191" s="22"/>
      <c r="L191" s="16" t="str">
        <f t="shared" si="11"/>
        <v/>
      </c>
      <c r="M191" s="21"/>
      <c r="N191" s="21"/>
      <c r="O191" s="35" t="str">
        <f>IF(B191="","",IF(INDEX(Orcamento!$T$7:$T$306,MATCH(A191,Orcamento!$A$7:$A$306,0))&lt;&gt;"OK","Rever orçamento de origem",IF(OR(COUNT(F191:I191,K191)&lt;&gt;5,M191="",N191=""),"Falta concluir análise do artigo",IF(OR(MIN(F191:I191,K191)&lt;0,F191&gt;INDEX(Orcamento!$J$7:$J$306,MATCH(A191,Orcamento!$A$7:$A$306,0)),J191&lt;0,K191&gt;J191),"Rever exclusões ou coberturas",IF(AND(OR(INDEX(Orcamento!$D$7:$D$306,MATCH(A191,Orcamento!$A$7:$A$306,0))="Pessoal próprio",INDEX(Orcamento!$D$7:$D$306,MATCH(A191,Orcamento!$A$7:$A$306,0))="Maquinaria própria"),J191&lt;&gt;0),"Rever exclusão de recursos próprios","OK")))))</f>
        <v/>
      </c>
    </row>
    <row r="192" spans="1:15" ht="34.950000000000003" customHeight="1">
      <c r="A192" s="8" t="s">
        <v>993</v>
      </c>
      <c r="B192" s="35" t="str">
        <f>IF(INDEX(Orcamento!$B$7:$B$306,MATCH(A192,Orcamento!$A$7:$A$306,0))="","",INDEX(Orcamento!$B$7:$B$306,MATCH(A192,Orcamento!$A$7:$A$306,0)))</f>
        <v/>
      </c>
      <c r="C192" s="35" t="str">
        <f>IF(INDEX(Orcamento!$B$7:$B$306,MATCH(A192,Orcamento!$A$7:$A$306,0))="","",INDEX(Orcamento!$C$7:$C$306,MATCH(A192,Orcamento!$A$7:$A$306,0)))</f>
        <v/>
      </c>
      <c r="D192" s="37" t="str">
        <f>IF(INDEX(Orcamento!$B$7:$B$306,MATCH(A192,Orcamento!$A$7:$A$306,0))="","",INDEX(Orcamento!$K$7:$K$306,MATCH(A192,Orcamento!$A$7:$A$306,0)))</f>
        <v/>
      </c>
      <c r="E192" s="37" t="str">
        <f>IF(INDEX(Orcamento!$B$7:$B$306,MATCH(A192,Orcamento!$A$7:$A$306,0))="","",INDEX(Orcamento!$S$7:$S$306,MATCH(A192,Orcamento!$A$7:$A$306,0)))</f>
        <v/>
      </c>
      <c r="F192" s="22"/>
      <c r="G192" s="22"/>
      <c r="H192" s="22"/>
      <c r="I192" s="22"/>
      <c r="J192" s="16" t="str">
        <f t="shared" si="10"/>
        <v/>
      </c>
      <c r="K192" s="22"/>
      <c r="L192" s="16" t="str">
        <f t="shared" si="11"/>
        <v/>
      </c>
      <c r="M192" s="21"/>
      <c r="N192" s="21"/>
      <c r="O192" s="35" t="str">
        <f>IF(B192="","",IF(INDEX(Orcamento!$T$7:$T$306,MATCH(A192,Orcamento!$A$7:$A$306,0))&lt;&gt;"OK","Rever orçamento de origem",IF(OR(COUNT(F192:I192,K192)&lt;&gt;5,M192="",N192=""),"Falta concluir análise do artigo",IF(OR(MIN(F192:I192,K192)&lt;0,F192&gt;INDEX(Orcamento!$J$7:$J$306,MATCH(A192,Orcamento!$A$7:$A$306,0)),J192&lt;0,K192&gt;J192),"Rever exclusões ou coberturas",IF(AND(OR(INDEX(Orcamento!$D$7:$D$306,MATCH(A192,Orcamento!$A$7:$A$306,0))="Pessoal próprio",INDEX(Orcamento!$D$7:$D$306,MATCH(A192,Orcamento!$A$7:$A$306,0))="Maquinaria própria"),J192&lt;&gt;0),"Rever exclusão de recursos próprios","OK")))))</f>
        <v/>
      </c>
    </row>
    <row r="193" spans="1:15" ht="34.950000000000003" customHeight="1">
      <c r="A193" s="8" t="s">
        <v>994</v>
      </c>
      <c r="B193" s="35" t="str">
        <f>IF(INDEX(Orcamento!$B$7:$B$306,MATCH(A193,Orcamento!$A$7:$A$306,0))="","",INDEX(Orcamento!$B$7:$B$306,MATCH(A193,Orcamento!$A$7:$A$306,0)))</f>
        <v/>
      </c>
      <c r="C193" s="35" t="str">
        <f>IF(INDEX(Orcamento!$B$7:$B$306,MATCH(A193,Orcamento!$A$7:$A$306,0))="","",INDEX(Orcamento!$C$7:$C$306,MATCH(A193,Orcamento!$A$7:$A$306,0)))</f>
        <v/>
      </c>
      <c r="D193" s="37" t="str">
        <f>IF(INDEX(Orcamento!$B$7:$B$306,MATCH(A193,Orcamento!$A$7:$A$306,0))="","",INDEX(Orcamento!$K$7:$K$306,MATCH(A193,Orcamento!$A$7:$A$306,0)))</f>
        <v/>
      </c>
      <c r="E193" s="37" t="str">
        <f>IF(INDEX(Orcamento!$B$7:$B$306,MATCH(A193,Orcamento!$A$7:$A$306,0))="","",INDEX(Orcamento!$S$7:$S$306,MATCH(A193,Orcamento!$A$7:$A$306,0)))</f>
        <v/>
      </c>
      <c r="F193" s="22"/>
      <c r="G193" s="22"/>
      <c r="H193" s="22"/>
      <c r="I193" s="22"/>
      <c r="J193" s="16" t="str">
        <f t="shared" si="10"/>
        <v/>
      </c>
      <c r="K193" s="22"/>
      <c r="L193" s="16" t="str">
        <f t="shared" si="11"/>
        <v/>
      </c>
      <c r="M193" s="21"/>
      <c r="N193" s="21"/>
      <c r="O193" s="35" t="str">
        <f>IF(B193="","",IF(INDEX(Orcamento!$T$7:$T$306,MATCH(A193,Orcamento!$A$7:$A$306,0))&lt;&gt;"OK","Rever orçamento de origem",IF(OR(COUNT(F193:I193,K193)&lt;&gt;5,M193="",N193=""),"Falta concluir análise do artigo",IF(OR(MIN(F193:I193,K193)&lt;0,F193&gt;INDEX(Orcamento!$J$7:$J$306,MATCH(A193,Orcamento!$A$7:$A$306,0)),J193&lt;0,K193&gt;J193),"Rever exclusões ou coberturas",IF(AND(OR(INDEX(Orcamento!$D$7:$D$306,MATCH(A193,Orcamento!$A$7:$A$306,0))="Pessoal próprio",INDEX(Orcamento!$D$7:$D$306,MATCH(A193,Orcamento!$A$7:$A$306,0))="Maquinaria própria"),J193&lt;&gt;0),"Rever exclusão de recursos próprios","OK")))))</f>
        <v/>
      </c>
    </row>
    <row r="194" spans="1:15" ht="34.950000000000003" customHeight="1">
      <c r="A194" s="8" t="s">
        <v>995</v>
      </c>
      <c r="B194" s="35" t="str">
        <f>IF(INDEX(Orcamento!$B$7:$B$306,MATCH(A194,Orcamento!$A$7:$A$306,0))="","",INDEX(Orcamento!$B$7:$B$306,MATCH(A194,Orcamento!$A$7:$A$306,0)))</f>
        <v/>
      </c>
      <c r="C194" s="35" t="str">
        <f>IF(INDEX(Orcamento!$B$7:$B$306,MATCH(A194,Orcamento!$A$7:$A$306,0))="","",INDEX(Orcamento!$C$7:$C$306,MATCH(A194,Orcamento!$A$7:$A$306,0)))</f>
        <v/>
      </c>
      <c r="D194" s="37" t="str">
        <f>IF(INDEX(Orcamento!$B$7:$B$306,MATCH(A194,Orcamento!$A$7:$A$306,0))="","",INDEX(Orcamento!$K$7:$K$306,MATCH(A194,Orcamento!$A$7:$A$306,0)))</f>
        <v/>
      </c>
      <c r="E194" s="37" t="str">
        <f>IF(INDEX(Orcamento!$B$7:$B$306,MATCH(A194,Orcamento!$A$7:$A$306,0))="","",INDEX(Orcamento!$S$7:$S$306,MATCH(A194,Orcamento!$A$7:$A$306,0)))</f>
        <v/>
      </c>
      <c r="F194" s="22"/>
      <c r="G194" s="22"/>
      <c r="H194" s="22"/>
      <c r="I194" s="22"/>
      <c r="J194" s="16" t="str">
        <f t="shared" si="10"/>
        <v/>
      </c>
      <c r="K194" s="22"/>
      <c r="L194" s="16" t="str">
        <f t="shared" si="11"/>
        <v/>
      </c>
      <c r="M194" s="21"/>
      <c r="N194" s="21"/>
      <c r="O194" s="35" t="str">
        <f>IF(B194="","",IF(INDEX(Orcamento!$T$7:$T$306,MATCH(A194,Orcamento!$A$7:$A$306,0))&lt;&gt;"OK","Rever orçamento de origem",IF(OR(COUNT(F194:I194,K194)&lt;&gt;5,M194="",N194=""),"Falta concluir análise do artigo",IF(OR(MIN(F194:I194,K194)&lt;0,F194&gt;INDEX(Orcamento!$J$7:$J$306,MATCH(A194,Orcamento!$A$7:$A$306,0)),J194&lt;0,K194&gt;J194),"Rever exclusões ou coberturas",IF(AND(OR(INDEX(Orcamento!$D$7:$D$306,MATCH(A194,Orcamento!$A$7:$A$306,0))="Pessoal próprio",INDEX(Orcamento!$D$7:$D$306,MATCH(A194,Orcamento!$A$7:$A$306,0))="Maquinaria própria"),J194&lt;&gt;0),"Rever exclusão de recursos próprios","OK")))))</f>
        <v/>
      </c>
    </row>
    <row r="195" spans="1:15" ht="34.950000000000003" customHeight="1">
      <c r="A195" s="8" t="s">
        <v>996</v>
      </c>
      <c r="B195" s="35" t="str">
        <f>IF(INDEX(Orcamento!$B$7:$B$306,MATCH(A195,Orcamento!$A$7:$A$306,0))="","",INDEX(Orcamento!$B$7:$B$306,MATCH(A195,Orcamento!$A$7:$A$306,0)))</f>
        <v/>
      </c>
      <c r="C195" s="35" t="str">
        <f>IF(INDEX(Orcamento!$B$7:$B$306,MATCH(A195,Orcamento!$A$7:$A$306,0))="","",INDEX(Orcamento!$C$7:$C$306,MATCH(A195,Orcamento!$A$7:$A$306,0)))</f>
        <v/>
      </c>
      <c r="D195" s="37" t="str">
        <f>IF(INDEX(Orcamento!$B$7:$B$306,MATCH(A195,Orcamento!$A$7:$A$306,0))="","",INDEX(Orcamento!$K$7:$K$306,MATCH(A195,Orcamento!$A$7:$A$306,0)))</f>
        <v/>
      </c>
      <c r="E195" s="37" t="str">
        <f>IF(INDEX(Orcamento!$B$7:$B$306,MATCH(A195,Orcamento!$A$7:$A$306,0))="","",INDEX(Orcamento!$S$7:$S$306,MATCH(A195,Orcamento!$A$7:$A$306,0)))</f>
        <v/>
      </c>
      <c r="F195" s="22"/>
      <c r="G195" s="22"/>
      <c r="H195" s="22"/>
      <c r="I195" s="22"/>
      <c r="J195" s="16" t="str">
        <f t="shared" si="10"/>
        <v/>
      </c>
      <c r="K195" s="22"/>
      <c r="L195" s="16" t="str">
        <f t="shared" si="11"/>
        <v/>
      </c>
      <c r="M195" s="21"/>
      <c r="N195" s="21"/>
      <c r="O195" s="35" t="str">
        <f>IF(B195="","",IF(INDEX(Orcamento!$T$7:$T$306,MATCH(A195,Orcamento!$A$7:$A$306,0))&lt;&gt;"OK","Rever orçamento de origem",IF(OR(COUNT(F195:I195,K195)&lt;&gt;5,M195="",N195=""),"Falta concluir análise do artigo",IF(OR(MIN(F195:I195,K195)&lt;0,F195&gt;INDEX(Orcamento!$J$7:$J$306,MATCH(A195,Orcamento!$A$7:$A$306,0)),J195&lt;0,K195&gt;J195),"Rever exclusões ou coberturas",IF(AND(OR(INDEX(Orcamento!$D$7:$D$306,MATCH(A195,Orcamento!$A$7:$A$306,0))="Pessoal próprio",INDEX(Orcamento!$D$7:$D$306,MATCH(A195,Orcamento!$A$7:$A$306,0))="Maquinaria própria"),J195&lt;&gt;0),"Rever exclusão de recursos próprios","OK")))))</f>
        <v/>
      </c>
    </row>
    <row r="196" spans="1:15" ht="34.950000000000003" customHeight="1">
      <c r="A196" s="8" t="s">
        <v>997</v>
      </c>
      <c r="B196" s="35" t="str">
        <f>IF(INDEX(Orcamento!$B$7:$B$306,MATCH(A196,Orcamento!$A$7:$A$306,0))="","",INDEX(Orcamento!$B$7:$B$306,MATCH(A196,Orcamento!$A$7:$A$306,0)))</f>
        <v/>
      </c>
      <c r="C196" s="35" t="str">
        <f>IF(INDEX(Orcamento!$B$7:$B$306,MATCH(A196,Orcamento!$A$7:$A$306,0))="","",INDEX(Orcamento!$C$7:$C$306,MATCH(A196,Orcamento!$A$7:$A$306,0)))</f>
        <v/>
      </c>
      <c r="D196" s="37" t="str">
        <f>IF(INDEX(Orcamento!$B$7:$B$306,MATCH(A196,Orcamento!$A$7:$A$306,0))="","",INDEX(Orcamento!$K$7:$K$306,MATCH(A196,Orcamento!$A$7:$A$306,0)))</f>
        <v/>
      </c>
      <c r="E196" s="37" t="str">
        <f>IF(INDEX(Orcamento!$B$7:$B$306,MATCH(A196,Orcamento!$A$7:$A$306,0))="","",INDEX(Orcamento!$S$7:$S$306,MATCH(A196,Orcamento!$A$7:$A$306,0)))</f>
        <v/>
      </c>
      <c r="F196" s="22"/>
      <c r="G196" s="22"/>
      <c r="H196" s="22"/>
      <c r="I196" s="22"/>
      <c r="J196" s="16" t="str">
        <f t="shared" si="10"/>
        <v/>
      </c>
      <c r="K196" s="22"/>
      <c r="L196" s="16" t="str">
        <f t="shared" si="11"/>
        <v/>
      </c>
      <c r="M196" s="21"/>
      <c r="N196" s="21"/>
      <c r="O196" s="35" t="str">
        <f>IF(B196="","",IF(INDEX(Orcamento!$T$7:$T$306,MATCH(A196,Orcamento!$A$7:$A$306,0))&lt;&gt;"OK","Rever orçamento de origem",IF(OR(COUNT(F196:I196,K196)&lt;&gt;5,M196="",N196=""),"Falta concluir análise do artigo",IF(OR(MIN(F196:I196,K196)&lt;0,F196&gt;INDEX(Orcamento!$J$7:$J$306,MATCH(A196,Orcamento!$A$7:$A$306,0)),J196&lt;0,K196&gt;J196),"Rever exclusões ou coberturas",IF(AND(OR(INDEX(Orcamento!$D$7:$D$306,MATCH(A196,Orcamento!$A$7:$A$306,0))="Pessoal próprio",INDEX(Orcamento!$D$7:$D$306,MATCH(A196,Orcamento!$A$7:$A$306,0))="Maquinaria própria"),J196&lt;&gt;0),"Rever exclusão de recursos próprios","OK")))))</f>
        <v/>
      </c>
    </row>
    <row r="197" spans="1:15" ht="34.950000000000003" customHeight="1">
      <c r="A197" s="8" t="s">
        <v>998</v>
      </c>
      <c r="B197" s="35" t="str">
        <f>IF(INDEX(Orcamento!$B$7:$B$306,MATCH(A197,Orcamento!$A$7:$A$306,0))="","",INDEX(Orcamento!$B$7:$B$306,MATCH(A197,Orcamento!$A$7:$A$306,0)))</f>
        <v/>
      </c>
      <c r="C197" s="35" t="str">
        <f>IF(INDEX(Orcamento!$B$7:$B$306,MATCH(A197,Orcamento!$A$7:$A$306,0))="","",INDEX(Orcamento!$C$7:$C$306,MATCH(A197,Orcamento!$A$7:$A$306,0)))</f>
        <v/>
      </c>
      <c r="D197" s="37" t="str">
        <f>IF(INDEX(Orcamento!$B$7:$B$306,MATCH(A197,Orcamento!$A$7:$A$306,0))="","",INDEX(Orcamento!$K$7:$K$306,MATCH(A197,Orcamento!$A$7:$A$306,0)))</f>
        <v/>
      </c>
      <c r="E197" s="37" t="str">
        <f>IF(INDEX(Orcamento!$B$7:$B$306,MATCH(A197,Orcamento!$A$7:$A$306,0))="","",INDEX(Orcamento!$S$7:$S$306,MATCH(A197,Orcamento!$A$7:$A$306,0)))</f>
        <v/>
      </c>
      <c r="F197" s="22"/>
      <c r="G197" s="22"/>
      <c r="H197" s="22"/>
      <c r="I197" s="22"/>
      <c r="J197" s="16" t="str">
        <f t="shared" si="10"/>
        <v/>
      </c>
      <c r="K197" s="22"/>
      <c r="L197" s="16" t="str">
        <f t="shared" si="11"/>
        <v/>
      </c>
      <c r="M197" s="21"/>
      <c r="N197" s="21"/>
      <c r="O197" s="35" t="str">
        <f>IF(B197="","",IF(INDEX(Orcamento!$T$7:$T$306,MATCH(A197,Orcamento!$A$7:$A$306,0))&lt;&gt;"OK","Rever orçamento de origem",IF(OR(COUNT(F197:I197,K197)&lt;&gt;5,M197="",N197=""),"Falta concluir análise do artigo",IF(OR(MIN(F197:I197,K197)&lt;0,F197&gt;INDEX(Orcamento!$J$7:$J$306,MATCH(A197,Orcamento!$A$7:$A$306,0)),J197&lt;0,K197&gt;J197),"Rever exclusões ou coberturas",IF(AND(OR(INDEX(Orcamento!$D$7:$D$306,MATCH(A197,Orcamento!$A$7:$A$306,0))="Pessoal próprio",INDEX(Orcamento!$D$7:$D$306,MATCH(A197,Orcamento!$A$7:$A$306,0))="Maquinaria própria"),J197&lt;&gt;0),"Rever exclusão de recursos próprios","OK")))))</f>
        <v/>
      </c>
    </row>
    <row r="198" spans="1:15" ht="34.950000000000003" customHeight="1">
      <c r="A198" s="8" t="s">
        <v>999</v>
      </c>
      <c r="B198" s="35" t="str">
        <f>IF(INDEX(Orcamento!$B$7:$B$306,MATCH(A198,Orcamento!$A$7:$A$306,0))="","",INDEX(Orcamento!$B$7:$B$306,MATCH(A198,Orcamento!$A$7:$A$306,0)))</f>
        <v/>
      </c>
      <c r="C198" s="35" t="str">
        <f>IF(INDEX(Orcamento!$B$7:$B$306,MATCH(A198,Orcamento!$A$7:$A$306,0))="","",INDEX(Orcamento!$C$7:$C$306,MATCH(A198,Orcamento!$A$7:$A$306,0)))</f>
        <v/>
      </c>
      <c r="D198" s="37" t="str">
        <f>IF(INDEX(Orcamento!$B$7:$B$306,MATCH(A198,Orcamento!$A$7:$A$306,0))="","",INDEX(Orcamento!$K$7:$K$306,MATCH(A198,Orcamento!$A$7:$A$306,0)))</f>
        <v/>
      </c>
      <c r="E198" s="37" t="str">
        <f>IF(INDEX(Orcamento!$B$7:$B$306,MATCH(A198,Orcamento!$A$7:$A$306,0))="","",INDEX(Orcamento!$S$7:$S$306,MATCH(A198,Orcamento!$A$7:$A$306,0)))</f>
        <v/>
      </c>
      <c r="F198" s="22"/>
      <c r="G198" s="22"/>
      <c r="H198" s="22"/>
      <c r="I198" s="22"/>
      <c r="J198" s="16" t="str">
        <f t="shared" si="10"/>
        <v/>
      </c>
      <c r="K198" s="22"/>
      <c r="L198" s="16" t="str">
        <f t="shared" si="11"/>
        <v/>
      </c>
      <c r="M198" s="21"/>
      <c r="N198" s="21"/>
      <c r="O198" s="35" t="str">
        <f>IF(B198="","",IF(INDEX(Orcamento!$T$7:$T$306,MATCH(A198,Orcamento!$A$7:$A$306,0))&lt;&gt;"OK","Rever orçamento de origem",IF(OR(COUNT(F198:I198,K198)&lt;&gt;5,M198="",N198=""),"Falta concluir análise do artigo",IF(OR(MIN(F198:I198,K198)&lt;0,F198&gt;INDEX(Orcamento!$J$7:$J$306,MATCH(A198,Orcamento!$A$7:$A$306,0)),J198&lt;0,K198&gt;J198),"Rever exclusões ou coberturas",IF(AND(OR(INDEX(Orcamento!$D$7:$D$306,MATCH(A198,Orcamento!$A$7:$A$306,0))="Pessoal próprio",INDEX(Orcamento!$D$7:$D$306,MATCH(A198,Orcamento!$A$7:$A$306,0))="Maquinaria própria"),J198&lt;&gt;0),"Rever exclusão de recursos próprios","OK")))))</f>
        <v/>
      </c>
    </row>
    <row r="199" spans="1:15" ht="34.950000000000003" customHeight="1">
      <c r="A199" s="8" t="s">
        <v>1000</v>
      </c>
      <c r="B199" s="35" t="str">
        <f>IF(INDEX(Orcamento!$B$7:$B$306,MATCH(A199,Orcamento!$A$7:$A$306,0))="","",INDEX(Orcamento!$B$7:$B$306,MATCH(A199,Orcamento!$A$7:$A$306,0)))</f>
        <v/>
      </c>
      <c r="C199" s="35" t="str">
        <f>IF(INDEX(Orcamento!$B$7:$B$306,MATCH(A199,Orcamento!$A$7:$A$306,0))="","",INDEX(Orcamento!$C$7:$C$306,MATCH(A199,Orcamento!$A$7:$A$306,0)))</f>
        <v/>
      </c>
      <c r="D199" s="37" t="str">
        <f>IF(INDEX(Orcamento!$B$7:$B$306,MATCH(A199,Orcamento!$A$7:$A$306,0))="","",INDEX(Orcamento!$K$7:$K$306,MATCH(A199,Orcamento!$A$7:$A$306,0)))</f>
        <v/>
      </c>
      <c r="E199" s="37" t="str">
        <f>IF(INDEX(Orcamento!$B$7:$B$306,MATCH(A199,Orcamento!$A$7:$A$306,0))="","",INDEX(Orcamento!$S$7:$S$306,MATCH(A199,Orcamento!$A$7:$A$306,0)))</f>
        <v/>
      </c>
      <c r="F199" s="22"/>
      <c r="G199" s="22"/>
      <c r="H199" s="22"/>
      <c r="I199" s="22"/>
      <c r="J199" s="16" t="str">
        <f t="shared" si="10"/>
        <v/>
      </c>
      <c r="K199" s="22"/>
      <c r="L199" s="16" t="str">
        <f t="shared" si="11"/>
        <v/>
      </c>
      <c r="M199" s="21"/>
      <c r="N199" s="21"/>
      <c r="O199" s="35" t="str">
        <f>IF(B199="","",IF(INDEX(Orcamento!$T$7:$T$306,MATCH(A199,Orcamento!$A$7:$A$306,0))&lt;&gt;"OK","Rever orçamento de origem",IF(OR(COUNT(F199:I199,K199)&lt;&gt;5,M199="",N199=""),"Falta concluir análise do artigo",IF(OR(MIN(F199:I199,K199)&lt;0,F199&gt;INDEX(Orcamento!$J$7:$J$306,MATCH(A199,Orcamento!$A$7:$A$306,0)),J199&lt;0,K199&gt;J199),"Rever exclusões ou coberturas",IF(AND(OR(INDEX(Orcamento!$D$7:$D$306,MATCH(A199,Orcamento!$A$7:$A$306,0))="Pessoal próprio",INDEX(Orcamento!$D$7:$D$306,MATCH(A199,Orcamento!$A$7:$A$306,0))="Maquinaria própria"),J199&lt;&gt;0),"Rever exclusão de recursos próprios","OK")))))</f>
        <v/>
      </c>
    </row>
    <row r="200" spans="1:15" ht="34.950000000000003" customHeight="1">
      <c r="A200" s="8" t="s">
        <v>1001</v>
      </c>
      <c r="B200" s="35" t="str">
        <f>IF(INDEX(Orcamento!$B$7:$B$306,MATCH(A200,Orcamento!$A$7:$A$306,0))="","",INDEX(Orcamento!$B$7:$B$306,MATCH(A200,Orcamento!$A$7:$A$306,0)))</f>
        <v/>
      </c>
      <c r="C200" s="35" t="str">
        <f>IF(INDEX(Orcamento!$B$7:$B$306,MATCH(A200,Orcamento!$A$7:$A$306,0))="","",INDEX(Orcamento!$C$7:$C$306,MATCH(A200,Orcamento!$A$7:$A$306,0)))</f>
        <v/>
      </c>
      <c r="D200" s="37" t="str">
        <f>IF(INDEX(Orcamento!$B$7:$B$306,MATCH(A200,Orcamento!$A$7:$A$306,0))="","",INDEX(Orcamento!$K$7:$K$306,MATCH(A200,Orcamento!$A$7:$A$306,0)))</f>
        <v/>
      </c>
      <c r="E200" s="37" t="str">
        <f>IF(INDEX(Orcamento!$B$7:$B$306,MATCH(A200,Orcamento!$A$7:$A$306,0))="","",INDEX(Orcamento!$S$7:$S$306,MATCH(A200,Orcamento!$A$7:$A$306,0)))</f>
        <v/>
      </c>
      <c r="F200" s="22"/>
      <c r="G200" s="22"/>
      <c r="H200" s="22"/>
      <c r="I200" s="22"/>
      <c r="J200" s="16" t="str">
        <f t="shared" si="10"/>
        <v/>
      </c>
      <c r="K200" s="22"/>
      <c r="L200" s="16" t="str">
        <f t="shared" si="11"/>
        <v/>
      </c>
      <c r="M200" s="21"/>
      <c r="N200" s="21"/>
      <c r="O200" s="35" t="str">
        <f>IF(B200="","",IF(INDEX(Orcamento!$T$7:$T$306,MATCH(A200,Orcamento!$A$7:$A$306,0))&lt;&gt;"OK","Rever orçamento de origem",IF(OR(COUNT(F200:I200,K200)&lt;&gt;5,M200="",N200=""),"Falta concluir análise do artigo",IF(OR(MIN(F200:I200,K200)&lt;0,F200&gt;INDEX(Orcamento!$J$7:$J$306,MATCH(A200,Orcamento!$A$7:$A$306,0)),J200&lt;0,K200&gt;J200),"Rever exclusões ou coberturas",IF(AND(OR(INDEX(Orcamento!$D$7:$D$306,MATCH(A200,Orcamento!$A$7:$A$306,0))="Pessoal próprio",INDEX(Orcamento!$D$7:$D$306,MATCH(A200,Orcamento!$A$7:$A$306,0))="Maquinaria própria"),J200&lt;&gt;0),"Rever exclusão de recursos próprios","OK")))))</f>
        <v/>
      </c>
    </row>
    <row r="201" spans="1:15" ht="34.950000000000003" customHeight="1">
      <c r="A201" s="8" t="s">
        <v>1002</v>
      </c>
      <c r="B201" s="35" t="str">
        <f>IF(INDEX(Orcamento!$B$7:$B$306,MATCH(A201,Orcamento!$A$7:$A$306,0))="","",INDEX(Orcamento!$B$7:$B$306,MATCH(A201,Orcamento!$A$7:$A$306,0)))</f>
        <v/>
      </c>
      <c r="C201" s="35" t="str">
        <f>IF(INDEX(Orcamento!$B$7:$B$306,MATCH(A201,Orcamento!$A$7:$A$306,0))="","",INDEX(Orcamento!$C$7:$C$306,MATCH(A201,Orcamento!$A$7:$A$306,0)))</f>
        <v/>
      </c>
      <c r="D201" s="37" t="str">
        <f>IF(INDEX(Orcamento!$B$7:$B$306,MATCH(A201,Orcamento!$A$7:$A$306,0))="","",INDEX(Orcamento!$K$7:$K$306,MATCH(A201,Orcamento!$A$7:$A$306,0)))</f>
        <v/>
      </c>
      <c r="E201" s="37" t="str">
        <f>IF(INDEX(Orcamento!$B$7:$B$306,MATCH(A201,Orcamento!$A$7:$A$306,0))="","",INDEX(Orcamento!$S$7:$S$306,MATCH(A201,Orcamento!$A$7:$A$306,0)))</f>
        <v/>
      </c>
      <c r="F201" s="22"/>
      <c r="G201" s="22"/>
      <c r="H201" s="22"/>
      <c r="I201" s="22"/>
      <c r="J201" s="16" t="str">
        <f t="shared" si="10"/>
        <v/>
      </c>
      <c r="K201" s="22"/>
      <c r="L201" s="16" t="str">
        <f t="shared" si="11"/>
        <v/>
      </c>
      <c r="M201" s="21"/>
      <c r="N201" s="21"/>
      <c r="O201" s="35" t="str">
        <f>IF(B201="","",IF(INDEX(Orcamento!$T$7:$T$306,MATCH(A201,Orcamento!$A$7:$A$306,0))&lt;&gt;"OK","Rever orçamento de origem",IF(OR(COUNT(F201:I201,K201)&lt;&gt;5,M201="",N201=""),"Falta concluir análise do artigo",IF(OR(MIN(F201:I201,K201)&lt;0,F201&gt;INDEX(Orcamento!$J$7:$J$306,MATCH(A201,Orcamento!$A$7:$A$306,0)),J201&lt;0,K201&gt;J201),"Rever exclusões ou coberturas",IF(AND(OR(INDEX(Orcamento!$D$7:$D$306,MATCH(A201,Orcamento!$A$7:$A$306,0))="Pessoal próprio",INDEX(Orcamento!$D$7:$D$306,MATCH(A201,Orcamento!$A$7:$A$306,0))="Maquinaria própria"),J201&lt;&gt;0),"Rever exclusão de recursos próprios","OK")))))</f>
        <v/>
      </c>
    </row>
    <row r="202" spans="1:15" ht="34.950000000000003" customHeight="1">
      <c r="A202" s="8" t="s">
        <v>1003</v>
      </c>
      <c r="B202" s="35" t="str">
        <f>IF(INDEX(Orcamento!$B$7:$B$306,MATCH(A202,Orcamento!$A$7:$A$306,0))="","",INDEX(Orcamento!$B$7:$B$306,MATCH(A202,Orcamento!$A$7:$A$306,0)))</f>
        <v/>
      </c>
      <c r="C202" s="35" t="str">
        <f>IF(INDEX(Orcamento!$B$7:$B$306,MATCH(A202,Orcamento!$A$7:$A$306,0))="","",INDEX(Orcamento!$C$7:$C$306,MATCH(A202,Orcamento!$A$7:$A$306,0)))</f>
        <v/>
      </c>
      <c r="D202" s="37" t="str">
        <f>IF(INDEX(Orcamento!$B$7:$B$306,MATCH(A202,Orcamento!$A$7:$A$306,0))="","",INDEX(Orcamento!$K$7:$K$306,MATCH(A202,Orcamento!$A$7:$A$306,0)))</f>
        <v/>
      </c>
      <c r="E202" s="37" t="str">
        <f>IF(INDEX(Orcamento!$B$7:$B$306,MATCH(A202,Orcamento!$A$7:$A$306,0))="","",INDEX(Orcamento!$S$7:$S$306,MATCH(A202,Orcamento!$A$7:$A$306,0)))</f>
        <v/>
      </c>
      <c r="F202" s="22"/>
      <c r="G202" s="22"/>
      <c r="H202" s="22"/>
      <c r="I202" s="22"/>
      <c r="J202" s="16" t="str">
        <f t="shared" si="10"/>
        <v/>
      </c>
      <c r="K202" s="22"/>
      <c r="L202" s="16" t="str">
        <f t="shared" si="11"/>
        <v/>
      </c>
      <c r="M202" s="21"/>
      <c r="N202" s="21"/>
      <c r="O202" s="35" t="str">
        <f>IF(B202="","",IF(INDEX(Orcamento!$T$7:$T$306,MATCH(A202,Orcamento!$A$7:$A$306,0))&lt;&gt;"OK","Rever orçamento de origem",IF(OR(COUNT(F202:I202,K202)&lt;&gt;5,M202="",N202=""),"Falta concluir análise do artigo",IF(OR(MIN(F202:I202,K202)&lt;0,F202&gt;INDEX(Orcamento!$J$7:$J$306,MATCH(A202,Orcamento!$A$7:$A$306,0)),J202&lt;0,K202&gt;J202),"Rever exclusões ou coberturas",IF(AND(OR(INDEX(Orcamento!$D$7:$D$306,MATCH(A202,Orcamento!$A$7:$A$306,0))="Pessoal próprio",INDEX(Orcamento!$D$7:$D$306,MATCH(A202,Orcamento!$A$7:$A$306,0))="Maquinaria própria"),J202&lt;&gt;0),"Rever exclusão de recursos próprios","OK")))))</f>
        <v/>
      </c>
    </row>
    <row r="203" spans="1:15" ht="34.950000000000003" customHeight="1">
      <c r="A203" s="8" t="s">
        <v>1004</v>
      </c>
      <c r="B203" s="35" t="str">
        <f>IF(INDEX(Orcamento!$B$7:$B$306,MATCH(A203,Orcamento!$A$7:$A$306,0))="","",INDEX(Orcamento!$B$7:$B$306,MATCH(A203,Orcamento!$A$7:$A$306,0)))</f>
        <v/>
      </c>
      <c r="C203" s="35" t="str">
        <f>IF(INDEX(Orcamento!$B$7:$B$306,MATCH(A203,Orcamento!$A$7:$A$306,0))="","",INDEX(Orcamento!$C$7:$C$306,MATCH(A203,Orcamento!$A$7:$A$306,0)))</f>
        <v/>
      </c>
      <c r="D203" s="37" t="str">
        <f>IF(INDEX(Orcamento!$B$7:$B$306,MATCH(A203,Orcamento!$A$7:$A$306,0))="","",INDEX(Orcamento!$K$7:$K$306,MATCH(A203,Orcamento!$A$7:$A$306,0)))</f>
        <v/>
      </c>
      <c r="E203" s="37" t="str">
        <f>IF(INDEX(Orcamento!$B$7:$B$306,MATCH(A203,Orcamento!$A$7:$A$306,0))="","",INDEX(Orcamento!$S$7:$S$306,MATCH(A203,Orcamento!$A$7:$A$306,0)))</f>
        <v/>
      </c>
      <c r="F203" s="22"/>
      <c r="G203" s="22"/>
      <c r="H203" s="22"/>
      <c r="I203" s="22"/>
      <c r="J203" s="16" t="str">
        <f t="shared" si="10"/>
        <v/>
      </c>
      <c r="K203" s="22"/>
      <c r="L203" s="16" t="str">
        <f t="shared" si="11"/>
        <v/>
      </c>
      <c r="M203" s="21"/>
      <c r="N203" s="21"/>
      <c r="O203" s="35" t="str">
        <f>IF(B203="","",IF(INDEX(Orcamento!$T$7:$T$306,MATCH(A203,Orcamento!$A$7:$A$306,0))&lt;&gt;"OK","Rever orçamento de origem",IF(OR(COUNT(F203:I203,K203)&lt;&gt;5,M203="",N203=""),"Falta concluir análise do artigo",IF(OR(MIN(F203:I203,K203)&lt;0,F203&gt;INDEX(Orcamento!$J$7:$J$306,MATCH(A203,Orcamento!$A$7:$A$306,0)),J203&lt;0,K203&gt;J203),"Rever exclusões ou coberturas",IF(AND(OR(INDEX(Orcamento!$D$7:$D$306,MATCH(A203,Orcamento!$A$7:$A$306,0))="Pessoal próprio",INDEX(Orcamento!$D$7:$D$306,MATCH(A203,Orcamento!$A$7:$A$306,0))="Maquinaria própria"),J203&lt;&gt;0),"Rever exclusão de recursos próprios","OK")))))</f>
        <v/>
      </c>
    </row>
    <row r="204" spans="1:15" ht="34.950000000000003" customHeight="1">
      <c r="A204" s="8" t="s">
        <v>1005</v>
      </c>
      <c r="B204" s="35" t="str">
        <f>IF(INDEX(Orcamento!$B$7:$B$306,MATCH(A204,Orcamento!$A$7:$A$306,0))="","",INDEX(Orcamento!$B$7:$B$306,MATCH(A204,Orcamento!$A$7:$A$306,0)))</f>
        <v/>
      </c>
      <c r="C204" s="35" t="str">
        <f>IF(INDEX(Orcamento!$B$7:$B$306,MATCH(A204,Orcamento!$A$7:$A$306,0))="","",INDEX(Orcamento!$C$7:$C$306,MATCH(A204,Orcamento!$A$7:$A$306,0)))</f>
        <v/>
      </c>
      <c r="D204" s="37" t="str">
        <f>IF(INDEX(Orcamento!$B$7:$B$306,MATCH(A204,Orcamento!$A$7:$A$306,0))="","",INDEX(Orcamento!$K$7:$K$306,MATCH(A204,Orcamento!$A$7:$A$306,0)))</f>
        <v/>
      </c>
      <c r="E204" s="37" t="str">
        <f>IF(INDEX(Orcamento!$B$7:$B$306,MATCH(A204,Orcamento!$A$7:$A$306,0))="","",INDEX(Orcamento!$S$7:$S$306,MATCH(A204,Orcamento!$A$7:$A$306,0)))</f>
        <v/>
      </c>
      <c r="F204" s="22"/>
      <c r="G204" s="22"/>
      <c r="H204" s="22"/>
      <c r="I204" s="22"/>
      <c r="J204" s="16" t="str">
        <f t="shared" si="10"/>
        <v/>
      </c>
      <c r="K204" s="22"/>
      <c r="L204" s="16" t="str">
        <f t="shared" si="11"/>
        <v/>
      </c>
      <c r="M204" s="21"/>
      <c r="N204" s="21"/>
      <c r="O204" s="35" t="str">
        <f>IF(B204="","",IF(INDEX(Orcamento!$T$7:$T$306,MATCH(A204,Orcamento!$A$7:$A$306,0))&lt;&gt;"OK","Rever orçamento de origem",IF(OR(COUNT(F204:I204,K204)&lt;&gt;5,M204="",N204=""),"Falta concluir análise do artigo",IF(OR(MIN(F204:I204,K204)&lt;0,F204&gt;INDEX(Orcamento!$J$7:$J$306,MATCH(A204,Orcamento!$A$7:$A$306,0)),J204&lt;0,K204&gt;J204),"Rever exclusões ou coberturas",IF(AND(OR(INDEX(Orcamento!$D$7:$D$306,MATCH(A204,Orcamento!$A$7:$A$306,0))="Pessoal próprio",INDEX(Orcamento!$D$7:$D$306,MATCH(A204,Orcamento!$A$7:$A$306,0))="Maquinaria própria"),J204&lt;&gt;0),"Rever exclusão de recursos próprios","OK")))))</f>
        <v/>
      </c>
    </row>
    <row r="205" spans="1:15" ht="34.950000000000003" customHeight="1">
      <c r="A205" s="8" t="s">
        <v>1006</v>
      </c>
      <c r="B205" s="35" t="str">
        <f>IF(INDEX(Orcamento!$B$7:$B$306,MATCH(A205,Orcamento!$A$7:$A$306,0))="","",INDEX(Orcamento!$B$7:$B$306,MATCH(A205,Orcamento!$A$7:$A$306,0)))</f>
        <v/>
      </c>
      <c r="C205" s="35" t="str">
        <f>IF(INDEX(Orcamento!$B$7:$B$306,MATCH(A205,Orcamento!$A$7:$A$306,0))="","",INDEX(Orcamento!$C$7:$C$306,MATCH(A205,Orcamento!$A$7:$A$306,0)))</f>
        <v/>
      </c>
      <c r="D205" s="37" t="str">
        <f>IF(INDEX(Orcamento!$B$7:$B$306,MATCH(A205,Orcamento!$A$7:$A$306,0))="","",INDEX(Orcamento!$K$7:$K$306,MATCH(A205,Orcamento!$A$7:$A$306,0)))</f>
        <v/>
      </c>
      <c r="E205" s="37" t="str">
        <f>IF(INDEX(Orcamento!$B$7:$B$306,MATCH(A205,Orcamento!$A$7:$A$306,0))="","",INDEX(Orcamento!$S$7:$S$306,MATCH(A205,Orcamento!$A$7:$A$306,0)))</f>
        <v/>
      </c>
      <c r="F205" s="22"/>
      <c r="G205" s="22"/>
      <c r="H205" s="22"/>
      <c r="I205" s="22"/>
      <c r="J205" s="16" t="str">
        <f t="shared" si="10"/>
        <v/>
      </c>
      <c r="K205" s="22"/>
      <c r="L205" s="16" t="str">
        <f t="shared" si="11"/>
        <v/>
      </c>
      <c r="M205" s="21"/>
      <c r="N205" s="21"/>
      <c r="O205" s="35" t="str">
        <f>IF(B205="","",IF(INDEX(Orcamento!$T$7:$T$306,MATCH(A205,Orcamento!$A$7:$A$306,0))&lt;&gt;"OK","Rever orçamento de origem",IF(OR(COUNT(F205:I205,K205)&lt;&gt;5,M205="",N205=""),"Falta concluir análise do artigo",IF(OR(MIN(F205:I205,K205)&lt;0,F205&gt;INDEX(Orcamento!$J$7:$J$306,MATCH(A205,Orcamento!$A$7:$A$306,0)),J205&lt;0,K205&gt;J205),"Rever exclusões ou coberturas",IF(AND(OR(INDEX(Orcamento!$D$7:$D$306,MATCH(A205,Orcamento!$A$7:$A$306,0))="Pessoal próprio",INDEX(Orcamento!$D$7:$D$306,MATCH(A205,Orcamento!$A$7:$A$306,0))="Maquinaria própria"),J205&lt;&gt;0),"Rever exclusão de recursos próprios","OK")))))</f>
        <v/>
      </c>
    </row>
    <row r="206" spans="1:15" ht="34.950000000000003" customHeight="1">
      <c r="A206" s="8" t="s">
        <v>1007</v>
      </c>
      <c r="B206" s="35" t="str">
        <f>IF(INDEX(Orcamento!$B$7:$B$306,MATCH(A206,Orcamento!$A$7:$A$306,0))="","",INDEX(Orcamento!$B$7:$B$306,MATCH(A206,Orcamento!$A$7:$A$306,0)))</f>
        <v/>
      </c>
      <c r="C206" s="35" t="str">
        <f>IF(INDEX(Orcamento!$B$7:$B$306,MATCH(A206,Orcamento!$A$7:$A$306,0))="","",INDEX(Orcamento!$C$7:$C$306,MATCH(A206,Orcamento!$A$7:$A$306,0)))</f>
        <v/>
      </c>
      <c r="D206" s="37" t="str">
        <f>IF(INDEX(Orcamento!$B$7:$B$306,MATCH(A206,Orcamento!$A$7:$A$306,0))="","",INDEX(Orcamento!$K$7:$K$306,MATCH(A206,Orcamento!$A$7:$A$306,0)))</f>
        <v/>
      </c>
      <c r="E206" s="37" t="str">
        <f>IF(INDEX(Orcamento!$B$7:$B$306,MATCH(A206,Orcamento!$A$7:$A$306,0))="","",INDEX(Orcamento!$S$7:$S$306,MATCH(A206,Orcamento!$A$7:$A$306,0)))</f>
        <v/>
      </c>
      <c r="F206" s="22"/>
      <c r="G206" s="22"/>
      <c r="H206" s="22"/>
      <c r="I206" s="22"/>
      <c r="J206" s="16" t="str">
        <f t="shared" si="10"/>
        <v/>
      </c>
      <c r="K206" s="22"/>
      <c r="L206" s="16" t="str">
        <f t="shared" si="11"/>
        <v/>
      </c>
      <c r="M206" s="21"/>
      <c r="N206" s="21"/>
      <c r="O206" s="35" t="str">
        <f>IF(B206="","",IF(INDEX(Orcamento!$T$7:$T$306,MATCH(A206,Orcamento!$A$7:$A$306,0))&lt;&gt;"OK","Rever orçamento de origem",IF(OR(COUNT(F206:I206,K206)&lt;&gt;5,M206="",N206=""),"Falta concluir análise do artigo",IF(OR(MIN(F206:I206,K206)&lt;0,F206&gt;INDEX(Orcamento!$J$7:$J$306,MATCH(A206,Orcamento!$A$7:$A$306,0)),J206&lt;0,K206&gt;J206),"Rever exclusões ou coberturas",IF(AND(OR(INDEX(Orcamento!$D$7:$D$306,MATCH(A206,Orcamento!$A$7:$A$306,0))="Pessoal próprio",INDEX(Orcamento!$D$7:$D$306,MATCH(A206,Orcamento!$A$7:$A$306,0))="Maquinaria própria"),J206&lt;&gt;0),"Rever exclusão de recursos próprios","OK")))))</f>
        <v/>
      </c>
    </row>
    <row r="207" spans="1:15" ht="34.950000000000003" customHeight="1">
      <c r="A207" s="8" t="s">
        <v>1008</v>
      </c>
      <c r="B207" s="35" t="str">
        <f>IF(INDEX(Orcamento!$B$7:$B$306,MATCH(A207,Orcamento!$A$7:$A$306,0))="","",INDEX(Orcamento!$B$7:$B$306,MATCH(A207,Orcamento!$A$7:$A$306,0)))</f>
        <v/>
      </c>
      <c r="C207" s="35" t="str">
        <f>IF(INDEX(Orcamento!$B$7:$B$306,MATCH(A207,Orcamento!$A$7:$A$306,0))="","",INDEX(Orcamento!$C$7:$C$306,MATCH(A207,Orcamento!$A$7:$A$306,0)))</f>
        <v/>
      </c>
      <c r="D207" s="37" t="str">
        <f>IF(INDEX(Orcamento!$B$7:$B$306,MATCH(A207,Orcamento!$A$7:$A$306,0))="","",INDEX(Orcamento!$K$7:$K$306,MATCH(A207,Orcamento!$A$7:$A$306,0)))</f>
        <v/>
      </c>
      <c r="E207" s="37" t="str">
        <f>IF(INDEX(Orcamento!$B$7:$B$306,MATCH(A207,Orcamento!$A$7:$A$306,0))="","",INDEX(Orcamento!$S$7:$S$306,MATCH(A207,Orcamento!$A$7:$A$306,0)))</f>
        <v/>
      </c>
      <c r="F207" s="22"/>
      <c r="G207" s="22"/>
      <c r="H207" s="22"/>
      <c r="I207" s="22"/>
      <c r="J207" s="16" t="str">
        <f t="shared" si="10"/>
        <v/>
      </c>
      <c r="K207" s="22"/>
      <c r="L207" s="16" t="str">
        <f t="shared" si="11"/>
        <v/>
      </c>
      <c r="M207" s="21"/>
      <c r="N207" s="21"/>
      <c r="O207" s="35" t="str">
        <f>IF(B207="","",IF(INDEX(Orcamento!$T$7:$T$306,MATCH(A207,Orcamento!$A$7:$A$306,0))&lt;&gt;"OK","Rever orçamento de origem",IF(OR(COUNT(F207:I207,K207)&lt;&gt;5,M207="",N207=""),"Falta concluir análise do artigo",IF(OR(MIN(F207:I207,K207)&lt;0,F207&gt;INDEX(Orcamento!$J$7:$J$306,MATCH(A207,Orcamento!$A$7:$A$306,0)),J207&lt;0,K207&gt;J207),"Rever exclusões ou coberturas",IF(AND(OR(INDEX(Orcamento!$D$7:$D$306,MATCH(A207,Orcamento!$A$7:$A$306,0))="Pessoal próprio",INDEX(Orcamento!$D$7:$D$306,MATCH(A207,Orcamento!$A$7:$A$306,0))="Maquinaria própria"),J207&lt;&gt;0),"Rever exclusão de recursos próprios","OK")))))</f>
        <v/>
      </c>
    </row>
    <row r="208" spans="1:15" ht="34.950000000000003" customHeight="1">
      <c r="A208" s="8" t="s">
        <v>1009</v>
      </c>
      <c r="B208" s="35" t="str">
        <f>IF(INDEX(Orcamento!$B$7:$B$306,MATCH(A208,Orcamento!$A$7:$A$306,0))="","",INDEX(Orcamento!$B$7:$B$306,MATCH(A208,Orcamento!$A$7:$A$306,0)))</f>
        <v/>
      </c>
      <c r="C208" s="35" t="str">
        <f>IF(INDEX(Orcamento!$B$7:$B$306,MATCH(A208,Orcamento!$A$7:$A$306,0))="","",INDEX(Orcamento!$C$7:$C$306,MATCH(A208,Orcamento!$A$7:$A$306,0)))</f>
        <v/>
      </c>
      <c r="D208" s="37" t="str">
        <f>IF(INDEX(Orcamento!$B$7:$B$306,MATCH(A208,Orcamento!$A$7:$A$306,0))="","",INDEX(Orcamento!$K$7:$K$306,MATCH(A208,Orcamento!$A$7:$A$306,0)))</f>
        <v/>
      </c>
      <c r="E208" s="37" t="str">
        <f>IF(INDEX(Orcamento!$B$7:$B$306,MATCH(A208,Orcamento!$A$7:$A$306,0))="","",INDEX(Orcamento!$S$7:$S$306,MATCH(A208,Orcamento!$A$7:$A$306,0)))</f>
        <v/>
      </c>
      <c r="F208" s="22"/>
      <c r="G208" s="22"/>
      <c r="H208" s="22"/>
      <c r="I208" s="22"/>
      <c r="J208" s="16" t="str">
        <f t="shared" si="10"/>
        <v/>
      </c>
      <c r="K208" s="22"/>
      <c r="L208" s="16" t="str">
        <f t="shared" si="11"/>
        <v/>
      </c>
      <c r="M208" s="21"/>
      <c r="N208" s="21"/>
      <c r="O208" s="35" t="str">
        <f>IF(B208="","",IF(INDEX(Orcamento!$T$7:$T$306,MATCH(A208,Orcamento!$A$7:$A$306,0))&lt;&gt;"OK","Rever orçamento de origem",IF(OR(COUNT(F208:I208,K208)&lt;&gt;5,M208="",N208=""),"Falta concluir análise do artigo",IF(OR(MIN(F208:I208,K208)&lt;0,F208&gt;INDEX(Orcamento!$J$7:$J$306,MATCH(A208,Orcamento!$A$7:$A$306,0)),J208&lt;0,K208&gt;J208),"Rever exclusões ou coberturas",IF(AND(OR(INDEX(Orcamento!$D$7:$D$306,MATCH(A208,Orcamento!$A$7:$A$306,0))="Pessoal próprio",INDEX(Orcamento!$D$7:$D$306,MATCH(A208,Orcamento!$A$7:$A$306,0))="Maquinaria própria"),J208&lt;&gt;0),"Rever exclusão de recursos próprios","OK")))))</f>
        <v/>
      </c>
    </row>
    <row r="209" spans="1:15" ht="34.950000000000003" customHeight="1">
      <c r="A209" s="8" t="s">
        <v>1010</v>
      </c>
      <c r="B209" s="35" t="str">
        <f>IF(INDEX(Orcamento!$B$7:$B$306,MATCH(A209,Orcamento!$A$7:$A$306,0))="","",INDEX(Orcamento!$B$7:$B$306,MATCH(A209,Orcamento!$A$7:$A$306,0)))</f>
        <v/>
      </c>
      <c r="C209" s="35" t="str">
        <f>IF(INDEX(Orcamento!$B$7:$B$306,MATCH(A209,Orcamento!$A$7:$A$306,0))="","",INDEX(Orcamento!$C$7:$C$306,MATCH(A209,Orcamento!$A$7:$A$306,0)))</f>
        <v/>
      </c>
      <c r="D209" s="37" t="str">
        <f>IF(INDEX(Orcamento!$B$7:$B$306,MATCH(A209,Orcamento!$A$7:$A$306,0))="","",INDEX(Orcamento!$K$7:$K$306,MATCH(A209,Orcamento!$A$7:$A$306,0)))</f>
        <v/>
      </c>
      <c r="E209" s="37" t="str">
        <f>IF(INDEX(Orcamento!$B$7:$B$306,MATCH(A209,Orcamento!$A$7:$A$306,0))="","",INDEX(Orcamento!$S$7:$S$306,MATCH(A209,Orcamento!$A$7:$A$306,0)))</f>
        <v/>
      </c>
      <c r="F209" s="22"/>
      <c r="G209" s="22"/>
      <c r="H209" s="22"/>
      <c r="I209" s="22"/>
      <c r="J209" s="16" t="str">
        <f t="shared" si="10"/>
        <v/>
      </c>
      <c r="K209" s="22"/>
      <c r="L209" s="16" t="str">
        <f t="shared" si="11"/>
        <v/>
      </c>
      <c r="M209" s="21"/>
      <c r="N209" s="21"/>
      <c r="O209" s="35" t="str">
        <f>IF(B209="","",IF(INDEX(Orcamento!$T$7:$T$306,MATCH(A209,Orcamento!$A$7:$A$306,0))&lt;&gt;"OK","Rever orçamento de origem",IF(OR(COUNT(F209:I209,K209)&lt;&gt;5,M209="",N209=""),"Falta concluir análise do artigo",IF(OR(MIN(F209:I209,K209)&lt;0,F209&gt;INDEX(Orcamento!$J$7:$J$306,MATCH(A209,Orcamento!$A$7:$A$306,0)),J209&lt;0,K209&gt;J209),"Rever exclusões ou coberturas",IF(AND(OR(INDEX(Orcamento!$D$7:$D$306,MATCH(A209,Orcamento!$A$7:$A$306,0))="Pessoal próprio",INDEX(Orcamento!$D$7:$D$306,MATCH(A209,Orcamento!$A$7:$A$306,0))="Maquinaria própria"),J209&lt;&gt;0),"Rever exclusão de recursos próprios","OK")))))</f>
        <v/>
      </c>
    </row>
    <row r="210" spans="1:15" ht="34.950000000000003" customHeight="1">
      <c r="A210" s="8" t="s">
        <v>1011</v>
      </c>
      <c r="B210" s="35" t="str">
        <f>IF(INDEX(Orcamento!$B$7:$B$306,MATCH(A210,Orcamento!$A$7:$A$306,0))="","",INDEX(Orcamento!$B$7:$B$306,MATCH(A210,Orcamento!$A$7:$A$306,0)))</f>
        <v/>
      </c>
      <c r="C210" s="35" t="str">
        <f>IF(INDEX(Orcamento!$B$7:$B$306,MATCH(A210,Orcamento!$A$7:$A$306,0))="","",INDEX(Orcamento!$C$7:$C$306,MATCH(A210,Orcamento!$A$7:$A$306,0)))</f>
        <v/>
      </c>
      <c r="D210" s="37" t="str">
        <f>IF(INDEX(Orcamento!$B$7:$B$306,MATCH(A210,Orcamento!$A$7:$A$306,0))="","",INDEX(Orcamento!$K$7:$K$306,MATCH(A210,Orcamento!$A$7:$A$306,0)))</f>
        <v/>
      </c>
      <c r="E210" s="37" t="str">
        <f>IF(INDEX(Orcamento!$B$7:$B$306,MATCH(A210,Orcamento!$A$7:$A$306,0))="","",INDEX(Orcamento!$S$7:$S$306,MATCH(A210,Orcamento!$A$7:$A$306,0)))</f>
        <v/>
      </c>
      <c r="F210" s="22"/>
      <c r="G210" s="22"/>
      <c r="H210" s="22"/>
      <c r="I210" s="22"/>
      <c r="J210" s="16" t="str">
        <f t="shared" si="10"/>
        <v/>
      </c>
      <c r="K210" s="22"/>
      <c r="L210" s="16" t="str">
        <f t="shared" si="11"/>
        <v/>
      </c>
      <c r="M210" s="21"/>
      <c r="N210" s="21"/>
      <c r="O210" s="35" t="str">
        <f>IF(B210="","",IF(INDEX(Orcamento!$T$7:$T$306,MATCH(A210,Orcamento!$A$7:$A$306,0))&lt;&gt;"OK","Rever orçamento de origem",IF(OR(COUNT(F210:I210,K210)&lt;&gt;5,M210="",N210=""),"Falta concluir análise do artigo",IF(OR(MIN(F210:I210,K210)&lt;0,F210&gt;INDEX(Orcamento!$J$7:$J$306,MATCH(A210,Orcamento!$A$7:$A$306,0)),J210&lt;0,K210&gt;J210),"Rever exclusões ou coberturas",IF(AND(OR(INDEX(Orcamento!$D$7:$D$306,MATCH(A210,Orcamento!$A$7:$A$306,0))="Pessoal próprio",INDEX(Orcamento!$D$7:$D$306,MATCH(A210,Orcamento!$A$7:$A$306,0))="Maquinaria própria"),J210&lt;&gt;0),"Rever exclusão de recursos próprios","OK")))))</f>
        <v/>
      </c>
    </row>
    <row r="211" spans="1:15" ht="34.950000000000003" customHeight="1">
      <c r="A211" s="8" t="s">
        <v>1012</v>
      </c>
      <c r="B211" s="35" t="str">
        <f>IF(INDEX(Orcamento!$B$7:$B$306,MATCH(A211,Orcamento!$A$7:$A$306,0))="","",INDEX(Orcamento!$B$7:$B$306,MATCH(A211,Orcamento!$A$7:$A$306,0)))</f>
        <v/>
      </c>
      <c r="C211" s="35" t="str">
        <f>IF(INDEX(Orcamento!$B$7:$B$306,MATCH(A211,Orcamento!$A$7:$A$306,0))="","",INDEX(Orcamento!$C$7:$C$306,MATCH(A211,Orcamento!$A$7:$A$306,0)))</f>
        <v/>
      </c>
      <c r="D211" s="37" t="str">
        <f>IF(INDEX(Orcamento!$B$7:$B$306,MATCH(A211,Orcamento!$A$7:$A$306,0))="","",INDEX(Orcamento!$K$7:$K$306,MATCH(A211,Orcamento!$A$7:$A$306,0)))</f>
        <v/>
      </c>
      <c r="E211" s="37" t="str">
        <f>IF(INDEX(Orcamento!$B$7:$B$306,MATCH(A211,Orcamento!$A$7:$A$306,0))="","",INDEX(Orcamento!$S$7:$S$306,MATCH(A211,Orcamento!$A$7:$A$306,0)))</f>
        <v/>
      </c>
      <c r="F211" s="22"/>
      <c r="G211" s="22"/>
      <c r="H211" s="22"/>
      <c r="I211" s="22"/>
      <c r="J211" s="16" t="str">
        <f t="shared" si="10"/>
        <v/>
      </c>
      <c r="K211" s="22"/>
      <c r="L211" s="16" t="str">
        <f t="shared" si="11"/>
        <v/>
      </c>
      <c r="M211" s="21"/>
      <c r="N211" s="21"/>
      <c r="O211" s="35" t="str">
        <f>IF(B211="","",IF(INDEX(Orcamento!$T$7:$T$306,MATCH(A211,Orcamento!$A$7:$A$306,0))&lt;&gt;"OK","Rever orçamento de origem",IF(OR(COUNT(F211:I211,K211)&lt;&gt;5,M211="",N211=""),"Falta concluir análise do artigo",IF(OR(MIN(F211:I211,K211)&lt;0,F211&gt;INDEX(Orcamento!$J$7:$J$306,MATCH(A211,Orcamento!$A$7:$A$306,0)),J211&lt;0,K211&gt;J211),"Rever exclusões ou coberturas",IF(AND(OR(INDEX(Orcamento!$D$7:$D$306,MATCH(A211,Orcamento!$A$7:$A$306,0))="Pessoal próprio",INDEX(Orcamento!$D$7:$D$306,MATCH(A211,Orcamento!$A$7:$A$306,0))="Maquinaria própria"),J211&lt;&gt;0),"Rever exclusão de recursos próprios","OK")))))</f>
        <v/>
      </c>
    </row>
    <row r="212" spans="1:15" ht="34.950000000000003" customHeight="1">
      <c r="A212" s="8" t="s">
        <v>1013</v>
      </c>
      <c r="B212" s="35" t="str">
        <f>IF(INDEX(Orcamento!$B$7:$B$306,MATCH(A212,Orcamento!$A$7:$A$306,0))="","",INDEX(Orcamento!$B$7:$B$306,MATCH(A212,Orcamento!$A$7:$A$306,0)))</f>
        <v/>
      </c>
      <c r="C212" s="35" t="str">
        <f>IF(INDEX(Orcamento!$B$7:$B$306,MATCH(A212,Orcamento!$A$7:$A$306,0))="","",INDEX(Orcamento!$C$7:$C$306,MATCH(A212,Orcamento!$A$7:$A$306,0)))</f>
        <v/>
      </c>
      <c r="D212" s="37" t="str">
        <f>IF(INDEX(Orcamento!$B$7:$B$306,MATCH(A212,Orcamento!$A$7:$A$306,0))="","",INDEX(Orcamento!$K$7:$K$306,MATCH(A212,Orcamento!$A$7:$A$306,0)))</f>
        <v/>
      </c>
      <c r="E212" s="37" t="str">
        <f>IF(INDEX(Orcamento!$B$7:$B$306,MATCH(A212,Orcamento!$A$7:$A$306,0))="","",INDEX(Orcamento!$S$7:$S$306,MATCH(A212,Orcamento!$A$7:$A$306,0)))</f>
        <v/>
      </c>
      <c r="F212" s="22"/>
      <c r="G212" s="22"/>
      <c r="H212" s="22"/>
      <c r="I212" s="22"/>
      <c r="J212" s="16" t="str">
        <f t="shared" si="10"/>
        <v/>
      </c>
      <c r="K212" s="22"/>
      <c r="L212" s="16" t="str">
        <f t="shared" si="11"/>
        <v/>
      </c>
      <c r="M212" s="21"/>
      <c r="N212" s="21"/>
      <c r="O212" s="35" t="str">
        <f>IF(B212="","",IF(INDEX(Orcamento!$T$7:$T$306,MATCH(A212,Orcamento!$A$7:$A$306,0))&lt;&gt;"OK","Rever orçamento de origem",IF(OR(COUNT(F212:I212,K212)&lt;&gt;5,M212="",N212=""),"Falta concluir análise do artigo",IF(OR(MIN(F212:I212,K212)&lt;0,F212&gt;INDEX(Orcamento!$J$7:$J$306,MATCH(A212,Orcamento!$A$7:$A$306,0)),J212&lt;0,K212&gt;J212),"Rever exclusões ou coberturas",IF(AND(OR(INDEX(Orcamento!$D$7:$D$306,MATCH(A212,Orcamento!$A$7:$A$306,0))="Pessoal próprio",INDEX(Orcamento!$D$7:$D$306,MATCH(A212,Orcamento!$A$7:$A$306,0))="Maquinaria própria"),J212&lt;&gt;0),"Rever exclusão de recursos próprios","OK")))))</f>
        <v/>
      </c>
    </row>
    <row r="213" spans="1:15" ht="34.950000000000003" customHeight="1">
      <c r="A213" s="8" t="s">
        <v>1014</v>
      </c>
      <c r="B213" s="35" t="str">
        <f>IF(INDEX(Orcamento!$B$7:$B$306,MATCH(A213,Orcamento!$A$7:$A$306,0))="","",INDEX(Orcamento!$B$7:$B$306,MATCH(A213,Orcamento!$A$7:$A$306,0)))</f>
        <v/>
      </c>
      <c r="C213" s="35" t="str">
        <f>IF(INDEX(Orcamento!$B$7:$B$306,MATCH(A213,Orcamento!$A$7:$A$306,0))="","",INDEX(Orcamento!$C$7:$C$306,MATCH(A213,Orcamento!$A$7:$A$306,0)))</f>
        <v/>
      </c>
      <c r="D213" s="37" t="str">
        <f>IF(INDEX(Orcamento!$B$7:$B$306,MATCH(A213,Orcamento!$A$7:$A$306,0))="","",INDEX(Orcamento!$K$7:$K$306,MATCH(A213,Orcamento!$A$7:$A$306,0)))</f>
        <v/>
      </c>
      <c r="E213" s="37" t="str">
        <f>IF(INDEX(Orcamento!$B$7:$B$306,MATCH(A213,Orcamento!$A$7:$A$306,0))="","",INDEX(Orcamento!$S$7:$S$306,MATCH(A213,Orcamento!$A$7:$A$306,0)))</f>
        <v/>
      </c>
      <c r="F213" s="22"/>
      <c r="G213" s="22"/>
      <c r="H213" s="22"/>
      <c r="I213" s="22"/>
      <c r="J213" s="16" t="str">
        <f t="shared" si="10"/>
        <v/>
      </c>
      <c r="K213" s="22"/>
      <c r="L213" s="16" t="str">
        <f t="shared" si="11"/>
        <v/>
      </c>
      <c r="M213" s="21"/>
      <c r="N213" s="21"/>
      <c r="O213" s="35" t="str">
        <f>IF(B213="","",IF(INDEX(Orcamento!$T$7:$T$306,MATCH(A213,Orcamento!$A$7:$A$306,0))&lt;&gt;"OK","Rever orçamento de origem",IF(OR(COUNT(F213:I213,K213)&lt;&gt;5,M213="",N213=""),"Falta concluir análise do artigo",IF(OR(MIN(F213:I213,K213)&lt;0,F213&gt;INDEX(Orcamento!$J$7:$J$306,MATCH(A213,Orcamento!$A$7:$A$306,0)),J213&lt;0,K213&gt;J213),"Rever exclusões ou coberturas",IF(AND(OR(INDEX(Orcamento!$D$7:$D$306,MATCH(A213,Orcamento!$A$7:$A$306,0))="Pessoal próprio",INDEX(Orcamento!$D$7:$D$306,MATCH(A213,Orcamento!$A$7:$A$306,0))="Maquinaria própria"),J213&lt;&gt;0),"Rever exclusão de recursos próprios","OK")))))</f>
        <v/>
      </c>
    </row>
    <row r="214" spans="1:15" ht="34.950000000000003" customHeight="1">
      <c r="A214" s="8" t="s">
        <v>1015</v>
      </c>
      <c r="B214" s="35" t="str">
        <f>IF(INDEX(Orcamento!$B$7:$B$306,MATCH(A214,Orcamento!$A$7:$A$306,0))="","",INDEX(Orcamento!$B$7:$B$306,MATCH(A214,Orcamento!$A$7:$A$306,0)))</f>
        <v/>
      </c>
      <c r="C214" s="35" t="str">
        <f>IF(INDEX(Orcamento!$B$7:$B$306,MATCH(A214,Orcamento!$A$7:$A$306,0))="","",INDEX(Orcamento!$C$7:$C$306,MATCH(A214,Orcamento!$A$7:$A$306,0)))</f>
        <v/>
      </c>
      <c r="D214" s="37" t="str">
        <f>IF(INDEX(Orcamento!$B$7:$B$306,MATCH(A214,Orcamento!$A$7:$A$306,0))="","",INDEX(Orcamento!$K$7:$K$306,MATCH(A214,Orcamento!$A$7:$A$306,0)))</f>
        <v/>
      </c>
      <c r="E214" s="37" t="str">
        <f>IF(INDEX(Orcamento!$B$7:$B$306,MATCH(A214,Orcamento!$A$7:$A$306,0))="","",INDEX(Orcamento!$S$7:$S$306,MATCH(A214,Orcamento!$A$7:$A$306,0)))</f>
        <v/>
      </c>
      <c r="F214" s="22"/>
      <c r="G214" s="22"/>
      <c r="H214" s="22"/>
      <c r="I214" s="22"/>
      <c r="J214" s="16" t="str">
        <f t="shared" si="10"/>
        <v/>
      </c>
      <c r="K214" s="22"/>
      <c r="L214" s="16" t="str">
        <f t="shared" si="11"/>
        <v/>
      </c>
      <c r="M214" s="21"/>
      <c r="N214" s="21"/>
      <c r="O214" s="35" t="str">
        <f>IF(B214="","",IF(INDEX(Orcamento!$T$7:$T$306,MATCH(A214,Orcamento!$A$7:$A$306,0))&lt;&gt;"OK","Rever orçamento de origem",IF(OR(COUNT(F214:I214,K214)&lt;&gt;5,M214="",N214=""),"Falta concluir análise do artigo",IF(OR(MIN(F214:I214,K214)&lt;0,F214&gt;INDEX(Orcamento!$J$7:$J$306,MATCH(A214,Orcamento!$A$7:$A$306,0)),J214&lt;0,K214&gt;J214),"Rever exclusões ou coberturas",IF(AND(OR(INDEX(Orcamento!$D$7:$D$306,MATCH(A214,Orcamento!$A$7:$A$306,0))="Pessoal próprio",INDEX(Orcamento!$D$7:$D$306,MATCH(A214,Orcamento!$A$7:$A$306,0))="Maquinaria própria"),J214&lt;&gt;0),"Rever exclusão de recursos próprios","OK")))))</f>
        <v/>
      </c>
    </row>
    <row r="215" spans="1:15" ht="34.950000000000003" customHeight="1">
      <c r="A215" s="8" t="s">
        <v>1016</v>
      </c>
      <c r="B215" s="35" t="str">
        <f>IF(INDEX(Orcamento!$B$7:$B$306,MATCH(A215,Orcamento!$A$7:$A$306,0))="","",INDEX(Orcamento!$B$7:$B$306,MATCH(A215,Orcamento!$A$7:$A$306,0)))</f>
        <v/>
      </c>
      <c r="C215" s="35" t="str">
        <f>IF(INDEX(Orcamento!$B$7:$B$306,MATCH(A215,Orcamento!$A$7:$A$306,0))="","",INDEX(Orcamento!$C$7:$C$306,MATCH(A215,Orcamento!$A$7:$A$306,0)))</f>
        <v/>
      </c>
      <c r="D215" s="37" t="str">
        <f>IF(INDEX(Orcamento!$B$7:$B$306,MATCH(A215,Orcamento!$A$7:$A$306,0))="","",INDEX(Orcamento!$K$7:$K$306,MATCH(A215,Orcamento!$A$7:$A$306,0)))</f>
        <v/>
      </c>
      <c r="E215" s="37" t="str">
        <f>IF(INDEX(Orcamento!$B$7:$B$306,MATCH(A215,Orcamento!$A$7:$A$306,0))="","",INDEX(Orcamento!$S$7:$S$306,MATCH(A215,Orcamento!$A$7:$A$306,0)))</f>
        <v/>
      </c>
      <c r="F215" s="22"/>
      <c r="G215" s="22"/>
      <c r="H215" s="22"/>
      <c r="I215" s="22"/>
      <c r="J215" s="16" t="str">
        <f t="shared" si="10"/>
        <v/>
      </c>
      <c r="K215" s="22"/>
      <c r="L215" s="16" t="str">
        <f t="shared" si="11"/>
        <v/>
      </c>
      <c r="M215" s="21"/>
      <c r="N215" s="21"/>
      <c r="O215" s="35" t="str">
        <f>IF(B215="","",IF(INDEX(Orcamento!$T$7:$T$306,MATCH(A215,Orcamento!$A$7:$A$306,0))&lt;&gt;"OK","Rever orçamento de origem",IF(OR(COUNT(F215:I215,K215)&lt;&gt;5,M215="",N215=""),"Falta concluir análise do artigo",IF(OR(MIN(F215:I215,K215)&lt;0,F215&gt;INDEX(Orcamento!$J$7:$J$306,MATCH(A215,Orcamento!$A$7:$A$306,0)),J215&lt;0,K215&gt;J215),"Rever exclusões ou coberturas",IF(AND(OR(INDEX(Orcamento!$D$7:$D$306,MATCH(A215,Orcamento!$A$7:$A$306,0))="Pessoal próprio",INDEX(Orcamento!$D$7:$D$306,MATCH(A215,Orcamento!$A$7:$A$306,0))="Maquinaria própria"),J215&lt;&gt;0),"Rever exclusão de recursos próprios","OK")))))</f>
        <v/>
      </c>
    </row>
    <row r="216" spans="1:15" ht="34.950000000000003" customHeight="1">
      <c r="A216" s="8" t="s">
        <v>1017</v>
      </c>
      <c r="B216" s="35" t="str">
        <f>IF(INDEX(Orcamento!$B$7:$B$306,MATCH(A216,Orcamento!$A$7:$A$306,0))="","",INDEX(Orcamento!$B$7:$B$306,MATCH(A216,Orcamento!$A$7:$A$306,0)))</f>
        <v/>
      </c>
      <c r="C216" s="35" t="str">
        <f>IF(INDEX(Orcamento!$B$7:$B$306,MATCH(A216,Orcamento!$A$7:$A$306,0))="","",INDEX(Orcamento!$C$7:$C$306,MATCH(A216,Orcamento!$A$7:$A$306,0)))</f>
        <v/>
      </c>
      <c r="D216" s="37" t="str">
        <f>IF(INDEX(Orcamento!$B$7:$B$306,MATCH(A216,Orcamento!$A$7:$A$306,0))="","",INDEX(Orcamento!$K$7:$K$306,MATCH(A216,Orcamento!$A$7:$A$306,0)))</f>
        <v/>
      </c>
      <c r="E216" s="37" t="str">
        <f>IF(INDEX(Orcamento!$B$7:$B$306,MATCH(A216,Orcamento!$A$7:$A$306,0))="","",INDEX(Orcamento!$S$7:$S$306,MATCH(A216,Orcamento!$A$7:$A$306,0)))</f>
        <v/>
      </c>
      <c r="F216" s="22"/>
      <c r="G216" s="22"/>
      <c r="H216" s="22"/>
      <c r="I216" s="22"/>
      <c r="J216" s="16" t="str">
        <f t="shared" si="10"/>
        <v/>
      </c>
      <c r="K216" s="22"/>
      <c r="L216" s="16" t="str">
        <f t="shared" si="11"/>
        <v/>
      </c>
      <c r="M216" s="21"/>
      <c r="N216" s="21"/>
      <c r="O216" s="35" t="str">
        <f>IF(B216="","",IF(INDEX(Orcamento!$T$7:$T$306,MATCH(A216,Orcamento!$A$7:$A$306,0))&lt;&gt;"OK","Rever orçamento de origem",IF(OR(COUNT(F216:I216,K216)&lt;&gt;5,M216="",N216=""),"Falta concluir análise do artigo",IF(OR(MIN(F216:I216,K216)&lt;0,F216&gt;INDEX(Orcamento!$J$7:$J$306,MATCH(A216,Orcamento!$A$7:$A$306,0)),J216&lt;0,K216&gt;J216),"Rever exclusões ou coberturas",IF(AND(OR(INDEX(Orcamento!$D$7:$D$306,MATCH(A216,Orcamento!$A$7:$A$306,0))="Pessoal próprio",INDEX(Orcamento!$D$7:$D$306,MATCH(A216,Orcamento!$A$7:$A$306,0))="Maquinaria própria"),J216&lt;&gt;0),"Rever exclusão de recursos próprios","OK")))))</f>
        <v/>
      </c>
    </row>
    <row r="217" spans="1:15" ht="34.950000000000003" customHeight="1">
      <c r="A217" s="8" t="s">
        <v>1018</v>
      </c>
      <c r="B217" s="35" t="str">
        <f>IF(INDEX(Orcamento!$B$7:$B$306,MATCH(A217,Orcamento!$A$7:$A$306,0))="","",INDEX(Orcamento!$B$7:$B$306,MATCH(A217,Orcamento!$A$7:$A$306,0)))</f>
        <v/>
      </c>
      <c r="C217" s="35" t="str">
        <f>IF(INDEX(Orcamento!$B$7:$B$306,MATCH(A217,Orcamento!$A$7:$A$306,0))="","",INDEX(Orcamento!$C$7:$C$306,MATCH(A217,Orcamento!$A$7:$A$306,0)))</f>
        <v/>
      </c>
      <c r="D217" s="37" t="str">
        <f>IF(INDEX(Orcamento!$B$7:$B$306,MATCH(A217,Orcamento!$A$7:$A$306,0))="","",INDEX(Orcamento!$K$7:$K$306,MATCH(A217,Orcamento!$A$7:$A$306,0)))</f>
        <v/>
      </c>
      <c r="E217" s="37" t="str">
        <f>IF(INDEX(Orcamento!$B$7:$B$306,MATCH(A217,Orcamento!$A$7:$A$306,0))="","",INDEX(Orcamento!$S$7:$S$306,MATCH(A217,Orcamento!$A$7:$A$306,0)))</f>
        <v/>
      </c>
      <c r="F217" s="22"/>
      <c r="G217" s="22"/>
      <c r="H217" s="22"/>
      <c r="I217" s="22"/>
      <c r="J217" s="16" t="str">
        <f t="shared" si="10"/>
        <v/>
      </c>
      <c r="K217" s="22"/>
      <c r="L217" s="16" t="str">
        <f t="shared" si="11"/>
        <v/>
      </c>
      <c r="M217" s="21"/>
      <c r="N217" s="21"/>
      <c r="O217" s="35" t="str">
        <f>IF(B217="","",IF(INDEX(Orcamento!$T$7:$T$306,MATCH(A217,Orcamento!$A$7:$A$306,0))&lt;&gt;"OK","Rever orçamento de origem",IF(OR(COUNT(F217:I217,K217)&lt;&gt;5,M217="",N217=""),"Falta concluir análise do artigo",IF(OR(MIN(F217:I217,K217)&lt;0,F217&gt;INDEX(Orcamento!$J$7:$J$306,MATCH(A217,Orcamento!$A$7:$A$306,0)),J217&lt;0,K217&gt;J217),"Rever exclusões ou coberturas",IF(AND(OR(INDEX(Orcamento!$D$7:$D$306,MATCH(A217,Orcamento!$A$7:$A$306,0))="Pessoal próprio",INDEX(Orcamento!$D$7:$D$306,MATCH(A217,Orcamento!$A$7:$A$306,0))="Maquinaria própria"),J217&lt;&gt;0),"Rever exclusão de recursos próprios","OK")))))</f>
        <v/>
      </c>
    </row>
    <row r="218" spans="1:15" ht="34.950000000000003" customHeight="1">
      <c r="A218" s="8" t="s">
        <v>1019</v>
      </c>
      <c r="B218" s="35" t="str">
        <f>IF(INDEX(Orcamento!$B$7:$B$306,MATCH(A218,Orcamento!$A$7:$A$306,0))="","",INDEX(Orcamento!$B$7:$B$306,MATCH(A218,Orcamento!$A$7:$A$306,0)))</f>
        <v/>
      </c>
      <c r="C218" s="35" t="str">
        <f>IF(INDEX(Orcamento!$B$7:$B$306,MATCH(A218,Orcamento!$A$7:$A$306,0))="","",INDEX(Orcamento!$C$7:$C$306,MATCH(A218,Orcamento!$A$7:$A$306,0)))</f>
        <v/>
      </c>
      <c r="D218" s="37" t="str">
        <f>IF(INDEX(Orcamento!$B$7:$B$306,MATCH(A218,Orcamento!$A$7:$A$306,0))="","",INDEX(Orcamento!$K$7:$K$306,MATCH(A218,Orcamento!$A$7:$A$306,0)))</f>
        <v/>
      </c>
      <c r="E218" s="37" t="str">
        <f>IF(INDEX(Orcamento!$B$7:$B$306,MATCH(A218,Orcamento!$A$7:$A$306,0))="","",INDEX(Orcamento!$S$7:$S$306,MATCH(A218,Orcamento!$A$7:$A$306,0)))</f>
        <v/>
      </c>
      <c r="F218" s="22"/>
      <c r="G218" s="22"/>
      <c r="H218" s="22"/>
      <c r="I218" s="22"/>
      <c r="J218" s="16" t="str">
        <f t="shared" si="10"/>
        <v/>
      </c>
      <c r="K218" s="22"/>
      <c r="L218" s="16" t="str">
        <f t="shared" si="11"/>
        <v/>
      </c>
      <c r="M218" s="21"/>
      <c r="N218" s="21"/>
      <c r="O218" s="35" t="str">
        <f>IF(B218="","",IF(INDEX(Orcamento!$T$7:$T$306,MATCH(A218,Orcamento!$A$7:$A$306,0))&lt;&gt;"OK","Rever orçamento de origem",IF(OR(COUNT(F218:I218,K218)&lt;&gt;5,M218="",N218=""),"Falta concluir análise do artigo",IF(OR(MIN(F218:I218,K218)&lt;0,F218&gt;INDEX(Orcamento!$J$7:$J$306,MATCH(A218,Orcamento!$A$7:$A$306,0)),J218&lt;0,K218&gt;J218),"Rever exclusões ou coberturas",IF(AND(OR(INDEX(Orcamento!$D$7:$D$306,MATCH(A218,Orcamento!$A$7:$A$306,0))="Pessoal próprio",INDEX(Orcamento!$D$7:$D$306,MATCH(A218,Orcamento!$A$7:$A$306,0))="Maquinaria própria"),J218&lt;&gt;0),"Rever exclusão de recursos próprios","OK")))))</f>
        <v/>
      </c>
    </row>
    <row r="219" spans="1:15" ht="34.950000000000003" customHeight="1">
      <c r="A219" s="8" t="s">
        <v>1020</v>
      </c>
      <c r="B219" s="35" t="str">
        <f>IF(INDEX(Orcamento!$B$7:$B$306,MATCH(A219,Orcamento!$A$7:$A$306,0))="","",INDEX(Orcamento!$B$7:$B$306,MATCH(A219,Orcamento!$A$7:$A$306,0)))</f>
        <v/>
      </c>
      <c r="C219" s="35" t="str">
        <f>IF(INDEX(Orcamento!$B$7:$B$306,MATCH(A219,Orcamento!$A$7:$A$306,0))="","",INDEX(Orcamento!$C$7:$C$306,MATCH(A219,Orcamento!$A$7:$A$306,0)))</f>
        <v/>
      </c>
      <c r="D219" s="37" t="str">
        <f>IF(INDEX(Orcamento!$B$7:$B$306,MATCH(A219,Orcamento!$A$7:$A$306,0))="","",INDEX(Orcamento!$K$7:$K$306,MATCH(A219,Orcamento!$A$7:$A$306,0)))</f>
        <v/>
      </c>
      <c r="E219" s="37" t="str">
        <f>IF(INDEX(Orcamento!$B$7:$B$306,MATCH(A219,Orcamento!$A$7:$A$306,0))="","",INDEX(Orcamento!$S$7:$S$306,MATCH(A219,Orcamento!$A$7:$A$306,0)))</f>
        <v/>
      </c>
      <c r="F219" s="22"/>
      <c r="G219" s="22"/>
      <c r="H219" s="22"/>
      <c r="I219" s="22"/>
      <c r="J219" s="16" t="str">
        <f t="shared" si="10"/>
        <v/>
      </c>
      <c r="K219" s="22"/>
      <c r="L219" s="16" t="str">
        <f t="shared" si="11"/>
        <v/>
      </c>
      <c r="M219" s="21"/>
      <c r="N219" s="21"/>
      <c r="O219" s="35" t="str">
        <f>IF(B219="","",IF(INDEX(Orcamento!$T$7:$T$306,MATCH(A219,Orcamento!$A$7:$A$306,0))&lt;&gt;"OK","Rever orçamento de origem",IF(OR(COUNT(F219:I219,K219)&lt;&gt;5,M219="",N219=""),"Falta concluir análise do artigo",IF(OR(MIN(F219:I219,K219)&lt;0,F219&gt;INDEX(Orcamento!$J$7:$J$306,MATCH(A219,Orcamento!$A$7:$A$306,0)),J219&lt;0,K219&gt;J219),"Rever exclusões ou coberturas",IF(AND(OR(INDEX(Orcamento!$D$7:$D$306,MATCH(A219,Orcamento!$A$7:$A$306,0))="Pessoal próprio",INDEX(Orcamento!$D$7:$D$306,MATCH(A219,Orcamento!$A$7:$A$306,0))="Maquinaria própria"),J219&lt;&gt;0),"Rever exclusão de recursos próprios","OK")))))</f>
        <v/>
      </c>
    </row>
    <row r="220" spans="1:15" ht="34.950000000000003" customHeight="1">
      <c r="A220" s="8" t="s">
        <v>1021</v>
      </c>
      <c r="B220" s="35" t="str">
        <f>IF(INDEX(Orcamento!$B$7:$B$306,MATCH(A220,Orcamento!$A$7:$A$306,0))="","",INDEX(Orcamento!$B$7:$B$306,MATCH(A220,Orcamento!$A$7:$A$306,0)))</f>
        <v/>
      </c>
      <c r="C220" s="35" t="str">
        <f>IF(INDEX(Orcamento!$B$7:$B$306,MATCH(A220,Orcamento!$A$7:$A$306,0))="","",INDEX(Orcamento!$C$7:$C$306,MATCH(A220,Orcamento!$A$7:$A$306,0)))</f>
        <v/>
      </c>
      <c r="D220" s="37" t="str">
        <f>IF(INDEX(Orcamento!$B$7:$B$306,MATCH(A220,Orcamento!$A$7:$A$306,0))="","",INDEX(Orcamento!$K$7:$K$306,MATCH(A220,Orcamento!$A$7:$A$306,0)))</f>
        <v/>
      </c>
      <c r="E220" s="37" t="str">
        <f>IF(INDEX(Orcamento!$B$7:$B$306,MATCH(A220,Orcamento!$A$7:$A$306,0))="","",INDEX(Orcamento!$S$7:$S$306,MATCH(A220,Orcamento!$A$7:$A$306,0)))</f>
        <v/>
      </c>
      <c r="F220" s="22"/>
      <c r="G220" s="22"/>
      <c r="H220" s="22"/>
      <c r="I220" s="22"/>
      <c r="J220" s="16" t="str">
        <f t="shared" si="10"/>
        <v/>
      </c>
      <c r="K220" s="22"/>
      <c r="L220" s="16" t="str">
        <f t="shared" si="11"/>
        <v/>
      </c>
      <c r="M220" s="21"/>
      <c r="N220" s="21"/>
      <c r="O220" s="35" t="str">
        <f>IF(B220="","",IF(INDEX(Orcamento!$T$7:$T$306,MATCH(A220,Orcamento!$A$7:$A$306,0))&lt;&gt;"OK","Rever orçamento de origem",IF(OR(COUNT(F220:I220,K220)&lt;&gt;5,M220="",N220=""),"Falta concluir análise do artigo",IF(OR(MIN(F220:I220,K220)&lt;0,F220&gt;INDEX(Orcamento!$J$7:$J$306,MATCH(A220,Orcamento!$A$7:$A$306,0)),J220&lt;0,K220&gt;J220),"Rever exclusões ou coberturas",IF(AND(OR(INDEX(Orcamento!$D$7:$D$306,MATCH(A220,Orcamento!$A$7:$A$306,0))="Pessoal próprio",INDEX(Orcamento!$D$7:$D$306,MATCH(A220,Orcamento!$A$7:$A$306,0))="Maquinaria própria"),J220&lt;&gt;0),"Rever exclusão de recursos próprios","OK")))))</f>
        <v/>
      </c>
    </row>
    <row r="221" spans="1:15" ht="34.950000000000003" customHeight="1">
      <c r="A221" s="8" t="s">
        <v>1022</v>
      </c>
      <c r="B221" s="35" t="str">
        <f>IF(INDEX(Orcamento!$B$7:$B$306,MATCH(A221,Orcamento!$A$7:$A$306,0))="","",INDEX(Orcamento!$B$7:$B$306,MATCH(A221,Orcamento!$A$7:$A$306,0)))</f>
        <v/>
      </c>
      <c r="C221" s="35" t="str">
        <f>IF(INDEX(Orcamento!$B$7:$B$306,MATCH(A221,Orcamento!$A$7:$A$306,0))="","",INDEX(Orcamento!$C$7:$C$306,MATCH(A221,Orcamento!$A$7:$A$306,0)))</f>
        <v/>
      </c>
      <c r="D221" s="37" t="str">
        <f>IF(INDEX(Orcamento!$B$7:$B$306,MATCH(A221,Orcamento!$A$7:$A$306,0))="","",INDEX(Orcamento!$K$7:$K$306,MATCH(A221,Orcamento!$A$7:$A$306,0)))</f>
        <v/>
      </c>
      <c r="E221" s="37" t="str">
        <f>IF(INDEX(Orcamento!$B$7:$B$306,MATCH(A221,Orcamento!$A$7:$A$306,0))="","",INDEX(Orcamento!$S$7:$S$306,MATCH(A221,Orcamento!$A$7:$A$306,0)))</f>
        <v/>
      </c>
      <c r="F221" s="22"/>
      <c r="G221" s="22"/>
      <c r="H221" s="22"/>
      <c r="I221" s="22"/>
      <c r="J221" s="16" t="str">
        <f t="shared" si="10"/>
        <v/>
      </c>
      <c r="K221" s="22"/>
      <c r="L221" s="16" t="str">
        <f t="shared" si="11"/>
        <v/>
      </c>
      <c r="M221" s="21"/>
      <c r="N221" s="21"/>
      <c r="O221" s="35" t="str">
        <f>IF(B221="","",IF(INDEX(Orcamento!$T$7:$T$306,MATCH(A221,Orcamento!$A$7:$A$306,0))&lt;&gt;"OK","Rever orçamento de origem",IF(OR(COUNT(F221:I221,K221)&lt;&gt;5,M221="",N221=""),"Falta concluir análise do artigo",IF(OR(MIN(F221:I221,K221)&lt;0,F221&gt;INDEX(Orcamento!$J$7:$J$306,MATCH(A221,Orcamento!$A$7:$A$306,0)),J221&lt;0,K221&gt;J221),"Rever exclusões ou coberturas",IF(AND(OR(INDEX(Orcamento!$D$7:$D$306,MATCH(A221,Orcamento!$A$7:$A$306,0))="Pessoal próprio",INDEX(Orcamento!$D$7:$D$306,MATCH(A221,Orcamento!$A$7:$A$306,0))="Maquinaria própria"),J221&lt;&gt;0),"Rever exclusão de recursos próprios","OK")))))</f>
        <v/>
      </c>
    </row>
    <row r="222" spans="1:15" ht="34.950000000000003" customHeight="1">
      <c r="A222" s="8" t="s">
        <v>1023</v>
      </c>
      <c r="B222" s="35" t="str">
        <f>IF(INDEX(Orcamento!$B$7:$B$306,MATCH(A222,Orcamento!$A$7:$A$306,0))="","",INDEX(Orcamento!$B$7:$B$306,MATCH(A222,Orcamento!$A$7:$A$306,0)))</f>
        <v/>
      </c>
      <c r="C222" s="35" t="str">
        <f>IF(INDEX(Orcamento!$B$7:$B$306,MATCH(A222,Orcamento!$A$7:$A$306,0))="","",INDEX(Orcamento!$C$7:$C$306,MATCH(A222,Orcamento!$A$7:$A$306,0)))</f>
        <v/>
      </c>
      <c r="D222" s="37" t="str">
        <f>IF(INDEX(Orcamento!$B$7:$B$306,MATCH(A222,Orcamento!$A$7:$A$306,0))="","",INDEX(Orcamento!$K$7:$K$306,MATCH(A222,Orcamento!$A$7:$A$306,0)))</f>
        <v/>
      </c>
      <c r="E222" s="37" t="str">
        <f>IF(INDEX(Orcamento!$B$7:$B$306,MATCH(A222,Orcamento!$A$7:$A$306,0))="","",INDEX(Orcamento!$S$7:$S$306,MATCH(A222,Orcamento!$A$7:$A$306,0)))</f>
        <v/>
      </c>
      <c r="F222" s="22"/>
      <c r="G222" s="22"/>
      <c r="H222" s="22"/>
      <c r="I222" s="22"/>
      <c r="J222" s="16" t="str">
        <f t="shared" si="10"/>
        <v/>
      </c>
      <c r="K222" s="22"/>
      <c r="L222" s="16" t="str">
        <f t="shared" si="11"/>
        <v/>
      </c>
      <c r="M222" s="21"/>
      <c r="N222" s="21"/>
      <c r="O222" s="35" t="str">
        <f>IF(B222="","",IF(INDEX(Orcamento!$T$7:$T$306,MATCH(A222,Orcamento!$A$7:$A$306,0))&lt;&gt;"OK","Rever orçamento de origem",IF(OR(COUNT(F222:I222,K222)&lt;&gt;5,M222="",N222=""),"Falta concluir análise do artigo",IF(OR(MIN(F222:I222,K222)&lt;0,F222&gt;INDEX(Orcamento!$J$7:$J$306,MATCH(A222,Orcamento!$A$7:$A$306,0)),J222&lt;0,K222&gt;J222),"Rever exclusões ou coberturas",IF(AND(OR(INDEX(Orcamento!$D$7:$D$306,MATCH(A222,Orcamento!$A$7:$A$306,0))="Pessoal próprio",INDEX(Orcamento!$D$7:$D$306,MATCH(A222,Orcamento!$A$7:$A$306,0))="Maquinaria própria"),J222&lt;&gt;0),"Rever exclusão de recursos próprios","OK")))))</f>
        <v/>
      </c>
    </row>
    <row r="223" spans="1:15" ht="34.950000000000003" customHeight="1">
      <c r="A223" s="8" t="s">
        <v>1024</v>
      </c>
      <c r="B223" s="35" t="str">
        <f>IF(INDEX(Orcamento!$B$7:$B$306,MATCH(A223,Orcamento!$A$7:$A$306,0))="","",INDEX(Orcamento!$B$7:$B$306,MATCH(A223,Orcamento!$A$7:$A$306,0)))</f>
        <v/>
      </c>
      <c r="C223" s="35" t="str">
        <f>IF(INDEX(Orcamento!$B$7:$B$306,MATCH(A223,Orcamento!$A$7:$A$306,0))="","",INDEX(Orcamento!$C$7:$C$306,MATCH(A223,Orcamento!$A$7:$A$306,0)))</f>
        <v/>
      </c>
      <c r="D223" s="37" t="str">
        <f>IF(INDEX(Orcamento!$B$7:$B$306,MATCH(A223,Orcamento!$A$7:$A$306,0))="","",INDEX(Orcamento!$K$7:$K$306,MATCH(A223,Orcamento!$A$7:$A$306,0)))</f>
        <v/>
      </c>
      <c r="E223" s="37" t="str">
        <f>IF(INDEX(Orcamento!$B$7:$B$306,MATCH(A223,Orcamento!$A$7:$A$306,0))="","",INDEX(Orcamento!$S$7:$S$306,MATCH(A223,Orcamento!$A$7:$A$306,0)))</f>
        <v/>
      </c>
      <c r="F223" s="22"/>
      <c r="G223" s="22"/>
      <c r="H223" s="22"/>
      <c r="I223" s="22"/>
      <c r="J223" s="16" t="str">
        <f t="shared" si="10"/>
        <v/>
      </c>
      <c r="K223" s="22"/>
      <c r="L223" s="16" t="str">
        <f t="shared" si="11"/>
        <v/>
      </c>
      <c r="M223" s="21"/>
      <c r="N223" s="21"/>
      <c r="O223" s="35" t="str">
        <f>IF(B223="","",IF(INDEX(Orcamento!$T$7:$T$306,MATCH(A223,Orcamento!$A$7:$A$306,0))&lt;&gt;"OK","Rever orçamento de origem",IF(OR(COUNT(F223:I223,K223)&lt;&gt;5,M223="",N223=""),"Falta concluir análise do artigo",IF(OR(MIN(F223:I223,K223)&lt;0,F223&gt;INDEX(Orcamento!$J$7:$J$306,MATCH(A223,Orcamento!$A$7:$A$306,0)),J223&lt;0,K223&gt;J223),"Rever exclusões ou coberturas",IF(AND(OR(INDEX(Orcamento!$D$7:$D$306,MATCH(A223,Orcamento!$A$7:$A$306,0))="Pessoal próprio",INDEX(Orcamento!$D$7:$D$306,MATCH(A223,Orcamento!$A$7:$A$306,0))="Maquinaria própria"),J223&lt;&gt;0),"Rever exclusão de recursos próprios","OK")))))</f>
        <v/>
      </c>
    </row>
    <row r="224" spans="1:15" ht="34.950000000000003" customHeight="1">
      <c r="A224" s="8" t="s">
        <v>1025</v>
      </c>
      <c r="B224" s="35" t="str">
        <f>IF(INDEX(Orcamento!$B$7:$B$306,MATCH(A224,Orcamento!$A$7:$A$306,0))="","",INDEX(Orcamento!$B$7:$B$306,MATCH(A224,Orcamento!$A$7:$A$306,0)))</f>
        <v/>
      </c>
      <c r="C224" s="35" t="str">
        <f>IF(INDEX(Orcamento!$B$7:$B$306,MATCH(A224,Orcamento!$A$7:$A$306,0))="","",INDEX(Orcamento!$C$7:$C$306,MATCH(A224,Orcamento!$A$7:$A$306,0)))</f>
        <v/>
      </c>
      <c r="D224" s="37" t="str">
        <f>IF(INDEX(Orcamento!$B$7:$B$306,MATCH(A224,Orcamento!$A$7:$A$306,0))="","",INDEX(Orcamento!$K$7:$K$306,MATCH(A224,Orcamento!$A$7:$A$306,0)))</f>
        <v/>
      </c>
      <c r="E224" s="37" t="str">
        <f>IF(INDEX(Orcamento!$B$7:$B$306,MATCH(A224,Orcamento!$A$7:$A$306,0))="","",INDEX(Orcamento!$S$7:$S$306,MATCH(A224,Orcamento!$A$7:$A$306,0)))</f>
        <v/>
      </c>
      <c r="F224" s="22"/>
      <c r="G224" s="22"/>
      <c r="H224" s="22"/>
      <c r="I224" s="22"/>
      <c r="J224" s="16" t="str">
        <f t="shared" si="10"/>
        <v/>
      </c>
      <c r="K224" s="22"/>
      <c r="L224" s="16" t="str">
        <f t="shared" si="11"/>
        <v/>
      </c>
      <c r="M224" s="21"/>
      <c r="N224" s="21"/>
      <c r="O224" s="35" t="str">
        <f>IF(B224="","",IF(INDEX(Orcamento!$T$7:$T$306,MATCH(A224,Orcamento!$A$7:$A$306,0))&lt;&gt;"OK","Rever orçamento de origem",IF(OR(COUNT(F224:I224,K224)&lt;&gt;5,M224="",N224=""),"Falta concluir análise do artigo",IF(OR(MIN(F224:I224,K224)&lt;0,F224&gt;INDEX(Orcamento!$J$7:$J$306,MATCH(A224,Orcamento!$A$7:$A$306,0)),J224&lt;0,K224&gt;J224),"Rever exclusões ou coberturas",IF(AND(OR(INDEX(Orcamento!$D$7:$D$306,MATCH(A224,Orcamento!$A$7:$A$306,0))="Pessoal próprio",INDEX(Orcamento!$D$7:$D$306,MATCH(A224,Orcamento!$A$7:$A$306,0))="Maquinaria própria"),J224&lt;&gt;0),"Rever exclusão de recursos próprios","OK")))))</f>
        <v/>
      </c>
    </row>
    <row r="225" spans="1:15" ht="34.950000000000003" customHeight="1">
      <c r="A225" s="8" t="s">
        <v>1026</v>
      </c>
      <c r="B225" s="35" t="str">
        <f>IF(INDEX(Orcamento!$B$7:$B$306,MATCH(A225,Orcamento!$A$7:$A$306,0))="","",INDEX(Orcamento!$B$7:$B$306,MATCH(A225,Orcamento!$A$7:$A$306,0)))</f>
        <v/>
      </c>
      <c r="C225" s="35" t="str">
        <f>IF(INDEX(Orcamento!$B$7:$B$306,MATCH(A225,Orcamento!$A$7:$A$306,0))="","",INDEX(Orcamento!$C$7:$C$306,MATCH(A225,Orcamento!$A$7:$A$306,0)))</f>
        <v/>
      </c>
      <c r="D225" s="37" t="str">
        <f>IF(INDEX(Orcamento!$B$7:$B$306,MATCH(A225,Orcamento!$A$7:$A$306,0))="","",INDEX(Orcamento!$K$7:$K$306,MATCH(A225,Orcamento!$A$7:$A$306,0)))</f>
        <v/>
      </c>
      <c r="E225" s="37" t="str">
        <f>IF(INDEX(Orcamento!$B$7:$B$306,MATCH(A225,Orcamento!$A$7:$A$306,0))="","",INDEX(Orcamento!$S$7:$S$306,MATCH(A225,Orcamento!$A$7:$A$306,0)))</f>
        <v/>
      </c>
      <c r="F225" s="22"/>
      <c r="G225" s="22"/>
      <c r="H225" s="22"/>
      <c r="I225" s="22"/>
      <c r="J225" s="16" t="str">
        <f t="shared" si="10"/>
        <v/>
      </c>
      <c r="K225" s="22"/>
      <c r="L225" s="16" t="str">
        <f t="shared" si="11"/>
        <v/>
      </c>
      <c r="M225" s="21"/>
      <c r="N225" s="21"/>
      <c r="O225" s="35" t="str">
        <f>IF(B225="","",IF(INDEX(Orcamento!$T$7:$T$306,MATCH(A225,Orcamento!$A$7:$A$306,0))&lt;&gt;"OK","Rever orçamento de origem",IF(OR(COUNT(F225:I225,K225)&lt;&gt;5,M225="",N225=""),"Falta concluir análise do artigo",IF(OR(MIN(F225:I225,K225)&lt;0,F225&gt;INDEX(Orcamento!$J$7:$J$306,MATCH(A225,Orcamento!$A$7:$A$306,0)),J225&lt;0,K225&gt;J225),"Rever exclusões ou coberturas",IF(AND(OR(INDEX(Orcamento!$D$7:$D$306,MATCH(A225,Orcamento!$A$7:$A$306,0))="Pessoal próprio",INDEX(Orcamento!$D$7:$D$306,MATCH(A225,Orcamento!$A$7:$A$306,0))="Maquinaria própria"),J225&lt;&gt;0),"Rever exclusão de recursos próprios","OK")))))</f>
        <v/>
      </c>
    </row>
    <row r="226" spans="1:15" ht="34.950000000000003" customHeight="1">
      <c r="A226" s="8" t="s">
        <v>1027</v>
      </c>
      <c r="B226" s="35" t="str">
        <f>IF(INDEX(Orcamento!$B$7:$B$306,MATCH(A226,Orcamento!$A$7:$A$306,0))="","",INDEX(Orcamento!$B$7:$B$306,MATCH(A226,Orcamento!$A$7:$A$306,0)))</f>
        <v/>
      </c>
      <c r="C226" s="35" t="str">
        <f>IF(INDEX(Orcamento!$B$7:$B$306,MATCH(A226,Orcamento!$A$7:$A$306,0))="","",INDEX(Orcamento!$C$7:$C$306,MATCH(A226,Orcamento!$A$7:$A$306,0)))</f>
        <v/>
      </c>
      <c r="D226" s="37" t="str">
        <f>IF(INDEX(Orcamento!$B$7:$B$306,MATCH(A226,Orcamento!$A$7:$A$306,0))="","",INDEX(Orcamento!$K$7:$K$306,MATCH(A226,Orcamento!$A$7:$A$306,0)))</f>
        <v/>
      </c>
      <c r="E226" s="37" t="str">
        <f>IF(INDEX(Orcamento!$B$7:$B$306,MATCH(A226,Orcamento!$A$7:$A$306,0))="","",INDEX(Orcamento!$S$7:$S$306,MATCH(A226,Orcamento!$A$7:$A$306,0)))</f>
        <v/>
      </c>
      <c r="F226" s="22"/>
      <c r="G226" s="22"/>
      <c r="H226" s="22"/>
      <c r="I226" s="22"/>
      <c r="J226" s="16" t="str">
        <f t="shared" si="10"/>
        <v/>
      </c>
      <c r="K226" s="22"/>
      <c r="L226" s="16" t="str">
        <f t="shared" si="11"/>
        <v/>
      </c>
      <c r="M226" s="21"/>
      <c r="N226" s="21"/>
      <c r="O226" s="35" t="str">
        <f>IF(B226="","",IF(INDEX(Orcamento!$T$7:$T$306,MATCH(A226,Orcamento!$A$7:$A$306,0))&lt;&gt;"OK","Rever orçamento de origem",IF(OR(COUNT(F226:I226,K226)&lt;&gt;5,M226="",N226=""),"Falta concluir análise do artigo",IF(OR(MIN(F226:I226,K226)&lt;0,F226&gt;INDEX(Orcamento!$J$7:$J$306,MATCH(A226,Orcamento!$A$7:$A$306,0)),J226&lt;0,K226&gt;J226),"Rever exclusões ou coberturas",IF(AND(OR(INDEX(Orcamento!$D$7:$D$306,MATCH(A226,Orcamento!$A$7:$A$306,0))="Pessoal próprio",INDEX(Orcamento!$D$7:$D$306,MATCH(A226,Orcamento!$A$7:$A$306,0))="Maquinaria própria"),J226&lt;&gt;0),"Rever exclusão de recursos próprios","OK")))))</f>
        <v/>
      </c>
    </row>
    <row r="227" spans="1:15" ht="34.950000000000003" customHeight="1">
      <c r="A227" s="8" t="s">
        <v>1028</v>
      </c>
      <c r="B227" s="35" t="str">
        <f>IF(INDEX(Orcamento!$B$7:$B$306,MATCH(A227,Orcamento!$A$7:$A$306,0))="","",INDEX(Orcamento!$B$7:$B$306,MATCH(A227,Orcamento!$A$7:$A$306,0)))</f>
        <v/>
      </c>
      <c r="C227" s="35" t="str">
        <f>IF(INDEX(Orcamento!$B$7:$B$306,MATCH(A227,Orcamento!$A$7:$A$306,0))="","",INDEX(Orcamento!$C$7:$C$306,MATCH(A227,Orcamento!$A$7:$A$306,0)))</f>
        <v/>
      </c>
      <c r="D227" s="37" t="str">
        <f>IF(INDEX(Orcamento!$B$7:$B$306,MATCH(A227,Orcamento!$A$7:$A$306,0))="","",INDEX(Orcamento!$K$7:$K$306,MATCH(A227,Orcamento!$A$7:$A$306,0)))</f>
        <v/>
      </c>
      <c r="E227" s="37" t="str">
        <f>IF(INDEX(Orcamento!$B$7:$B$306,MATCH(A227,Orcamento!$A$7:$A$306,0))="","",INDEX(Orcamento!$S$7:$S$306,MATCH(A227,Orcamento!$A$7:$A$306,0)))</f>
        <v/>
      </c>
      <c r="F227" s="22"/>
      <c r="G227" s="22"/>
      <c r="H227" s="22"/>
      <c r="I227" s="22"/>
      <c r="J227" s="16" t="str">
        <f t="shared" si="10"/>
        <v/>
      </c>
      <c r="K227" s="22"/>
      <c r="L227" s="16" t="str">
        <f t="shared" si="11"/>
        <v/>
      </c>
      <c r="M227" s="21"/>
      <c r="N227" s="21"/>
      <c r="O227" s="35" t="str">
        <f>IF(B227="","",IF(INDEX(Orcamento!$T$7:$T$306,MATCH(A227,Orcamento!$A$7:$A$306,0))&lt;&gt;"OK","Rever orçamento de origem",IF(OR(COUNT(F227:I227,K227)&lt;&gt;5,M227="",N227=""),"Falta concluir análise do artigo",IF(OR(MIN(F227:I227,K227)&lt;0,F227&gt;INDEX(Orcamento!$J$7:$J$306,MATCH(A227,Orcamento!$A$7:$A$306,0)),J227&lt;0,K227&gt;J227),"Rever exclusões ou coberturas",IF(AND(OR(INDEX(Orcamento!$D$7:$D$306,MATCH(A227,Orcamento!$A$7:$A$306,0))="Pessoal próprio",INDEX(Orcamento!$D$7:$D$306,MATCH(A227,Orcamento!$A$7:$A$306,0))="Maquinaria própria"),J227&lt;&gt;0),"Rever exclusão de recursos próprios","OK")))))</f>
        <v/>
      </c>
    </row>
    <row r="228" spans="1:15" ht="34.950000000000003" customHeight="1">
      <c r="A228" s="8" t="s">
        <v>1029</v>
      </c>
      <c r="B228" s="35" t="str">
        <f>IF(INDEX(Orcamento!$B$7:$B$306,MATCH(A228,Orcamento!$A$7:$A$306,0))="","",INDEX(Orcamento!$B$7:$B$306,MATCH(A228,Orcamento!$A$7:$A$306,0)))</f>
        <v/>
      </c>
      <c r="C228" s="35" t="str">
        <f>IF(INDEX(Orcamento!$B$7:$B$306,MATCH(A228,Orcamento!$A$7:$A$306,0))="","",INDEX(Orcamento!$C$7:$C$306,MATCH(A228,Orcamento!$A$7:$A$306,0)))</f>
        <v/>
      </c>
      <c r="D228" s="37" t="str">
        <f>IF(INDEX(Orcamento!$B$7:$B$306,MATCH(A228,Orcamento!$A$7:$A$306,0))="","",INDEX(Orcamento!$K$7:$K$306,MATCH(A228,Orcamento!$A$7:$A$306,0)))</f>
        <v/>
      </c>
      <c r="E228" s="37" t="str">
        <f>IF(INDEX(Orcamento!$B$7:$B$306,MATCH(A228,Orcamento!$A$7:$A$306,0))="","",INDEX(Orcamento!$S$7:$S$306,MATCH(A228,Orcamento!$A$7:$A$306,0)))</f>
        <v/>
      </c>
      <c r="F228" s="22"/>
      <c r="G228" s="22"/>
      <c r="H228" s="22"/>
      <c r="I228" s="22"/>
      <c r="J228" s="16" t="str">
        <f t="shared" si="10"/>
        <v/>
      </c>
      <c r="K228" s="22"/>
      <c r="L228" s="16" t="str">
        <f t="shared" si="11"/>
        <v/>
      </c>
      <c r="M228" s="21"/>
      <c r="N228" s="21"/>
      <c r="O228" s="35" t="str">
        <f>IF(B228="","",IF(INDEX(Orcamento!$T$7:$T$306,MATCH(A228,Orcamento!$A$7:$A$306,0))&lt;&gt;"OK","Rever orçamento de origem",IF(OR(COUNT(F228:I228,K228)&lt;&gt;5,M228="",N228=""),"Falta concluir análise do artigo",IF(OR(MIN(F228:I228,K228)&lt;0,F228&gt;INDEX(Orcamento!$J$7:$J$306,MATCH(A228,Orcamento!$A$7:$A$306,0)),J228&lt;0,K228&gt;J228),"Rever exclusões ou coberturas",IF(AND(OR(INDEX(Orcamento!$D$7:$D$306,MATCH(A228,Orcamento!$A$7:$A$306,0))="Pessoal próprio",INDEX(Orcamento!$D$7:$D$306,MATCH(A228,Orcamento!$A$7:$A$306,0))="Maquinaria própria"),J228&lt;&gt;0),"Rever exclusão de recursos próprios","OK")))))</f>
        <v/>
      </c>
    </row>
    <row r="229" spans="1:15" ht="34.950000000000003" customHeight="1">
      <c r="A229" s="8" t="s">
        <v>1030</v>
      </c>
      <c r="B229" s="35" t="str">
        <f>IF(INDEX(Orcamento!$B$7:$B$306,MATCH(A229,Orcamento!$A$7:$A$306,0))="","",INDEX(Orcamento!$B$7:$B$306,MATCH(A229,Orcamento!$A$7:$A$306,0)))</f>
        <v/>
      </c>
      <c r="C229" s="35" t="str">
        <f>IF(INDEX(Orcamento!$B$7:$B$306,MATCH(A229,Orcamento!$A$7:$A$306,0))="","",INDEX(Orcamento!$C$7:$C$306,MATCH(A229,Orcamento!$A$7:$A$306,0)))</f>
        <v/>
      </c>
      <c r="D229" s="37" t="str">
        <f>IF(INDEX(Orcamento!$B$7:$B$306,MATCH(A229,Orcamento!$A$7:$A$306,0))="","",INDEX(Orcamento!$K$7:$K$306,MATCH(A229,Orcamento!$A$7:$A$306,0)))</f>
        <v/>
      </c>
      <c r="E229" s="37" t="str">
        <f>IF(INDEX(Orcamento!$B$7:$B$306,MATCH(A229,Orcamento!$A$7:$A$306,0))="","",INDEX(Orcamento!$S$7:$S$306,MATCH(A229,Orcamento!$A$7:$A$306,0)))</f>
        <v/>
      </c>
      <c r="F229" s="22"/>
      <c r="G229" s="22"/>
      <c r="H229" s="22"/>
      <c r="I229" s="22"/>
      <c r="J229" s="16" t="str">
        <f t="shared" si="10"/>
        <v/>
      </c>
      <c r="K229" s="22"/>
      <c r="L229" s="16" t="str">
        <f t="shared" si="11"/>
        <v/>
      </c>
      <c r="M229" s="21"/>
      <c r="N229" s="21"/>
      <c r="O229" s="35" t="str">
        <f>IF(B229="","",IF(INDEX(Orcamento!$T$7:$T$306,MATCH(A229,Orcamento!$A$7:$A$306,0))&lt;&gt;"OK","Rever orçamento de origem",IF(OR(COUNT(F229:I229,K229)&lt;&gt;5,M229="",N229=""),"Falta concluir análise do artigo",IF(OR(MIN(F229:I229,K229)&lt;0,F229&gt;INDEX(Orcamento!$J$7:$J$306,MATCH(A229,Orcamento!$A$7:$A$306,0)),J229&lt;0,K229&gt;J229),"Rever exclusões ou coberturas",IF(AND(OR(INDEX(Orcamento!$D$7:$D$306,MATCH(A229,Orcamento!$A$7:$A$306,0))="Pessoal próprio",INDEX(Orcamento!$D$7:$D$306,MATCH(A229,Orcamento!$A$7:$A$306,0))="Maquinaria própria"),J229&lt;&gt;0),"Rever exclusão de recursos próprios","OK")))))</f>
        <v/>
      </c>
    </row>
    <row r="230" spans="1:15" ht="34.950000000000003" customHeight="1">
      <c r="A230" s="8" t="s">
        <v>1031</v>
      </c>
      <c r="B230" s="35" t="str">
        <f>IF(INDEX(Orcamento!$B$7:$B$306,MATCH(A230,Orcamento!$A$7:$A$306,0))="","",INDEX(Orcamento!$B$7:$B$306,MATCH(A230,Orcamento!$A$7:$A$306,0)))</f>
        <v/>
      </c>
      <c r="C230" s="35" t="str">
        <f>IF(INDEX(Orcamento!$B$7:$B$306,MATCH(A230,Orcamento!$A$7:$A$306,0))="","",INDEX(Orcamento!$C$7:$C$306,MATCH(A230,Orcamento!$A$7:$A$306,0)))</f>
        <v/>
      </c>
      <c r="D230" s="37" t="str">
        <f>IF(INDEX(Orcamento!$B$7:$B$306,MATCH(A230,Orcamento!$A$7:$A$306,0))="","",INDEX(Orcamento!$K$7:$K$306,MATCH(A230,Orcamento!$A$7:$A$306,0)))</f>
        <v/>
      </c>
      <c r="E230" s="37" t="str">
        <f>IF(INDEX(Orcamento!$B$7:$B$306,MATCH(A230,Orcamento!$A$7:$A$306,0))="","",INDEX(Orcamento!$S$7:$S$306,MATCH(A230,Orcamento!$A$7:$A$306,0)))</f>
        <v/>
      </c>
      <c r="F230" s="22"/>
      <c r="G230" s="22"/>
      <c r="H230" s="22"/>
      <c r="I230" s="22"/>
      <c r="J230" s="16" t="str">
        <f t="shared" si="10"/>
        <v/>
      </c>
      <c r="K230" s="22"/>
      <c r="L230" s="16" t="str">
        <f t="shared" si="11"/>
        <v/>
      </c>
      <c r="M230" s="21"/>
      <c r="N230" s="21"/>
      <c r="O230" s="35" t="str">
        <f>IF(B230="","",IF(INDEX(Orcamento!$T$7:$T$306,MATCH(A230,Orcamento!$A$7:$A$306,0))&lt;&gt;"OK","Rever orçamento de origem",IF(OR(COUNT(F230:I230,K230)&lt;&gt;5,M230="",N230=""),"Falta concluir análise do artigo",IF(OR(MIN(F230:I230,K230)&lt;0,F230&gt;INDEX(Orcamento!$J$7:$J$306,MATCH(A230,Orcamento!$A$7:$A$306,0)),J230&lt;0,K230&gt;J230),"Rever exclusões ou coberturas",IF(AND(OR(INDEX(Orcamento!$D$7:$D$306,MATCH(A230,Orcamento!$A$7:$A$306,0))="Pessoal próprio",INDEX(Orcamento!$D$7:$D$306,MATCH(A230,Orcamento!$A$7:$A$306,0))="Maquinaria própria"),J230&lt;&gt;0),"Rever exclusão de recursos próprios","OK")))))</f>
        <v/>
      </c>
    </row>
    <row r="231" spans="1:15" ht="34.950000000000003" customHeight="1">
      <c r="A231" s="8" t="s">
        <v>1032</v>
      </c>
      <c r="B231" s="35" t="str">
        <f>IF(INDEX(Orcamento!$B$7:$B$306,MATCH(A231,Orcamento!$A$7:$A$306,0))="","",INDEX(Orcamento!$B$7:$B$306,MATCH(A231,Orcamento!$A$7:$A$306,0)))</f>
        <v/>
      </c>
      <c r="C231" s="35" t="str">
        <f>IF(INDEX(Orcamento!$B$7:$B$306,MATCH(A231,Orcamento!$A$7:$A$306,0))="","",INDEX(Orcamento!$C$7:$C$306,MATCH(A231,Orcamento!$A$7:$A$306,0)))</f>
        <v/>
      </c>
      <c r="D231" s="37" t="str">
        <f>IF(INDEX(Orcamento!$B$7:$B$306,MATCH(A231,Orcamento!$A$7:$A$306,0))="","",INDEX(Orcamento!$K$7:$K$306,MATCH(A231,Orcamento!$A$7:$A$306,0)))</f>
        <v/>
      </c>
      <c r="E231" s="37" t="str">
        <f>IF(INDEX(Orcamento!$B$7:$B$306,MATCH(A231,Orcamento!$A$7:$A$306,0))="","",INDEX(Orcamento!$S$7:$S$306,MATCH(A231,Orcamento!$A$7:$A$306,0)))</f>
        <v/>
      </c>
      <c r="F231" s="22"/>
      <c r="G231" s="22"/>
      <c r="H231" s="22"/>
      <c r="I231" s="22"/>
      <c r="J231" s="16" t="str">
        <f t="shared" si="10"/>
        <v/>
      </c>
      <c r="K231" s="22"/>
      <c r="L231" s="16" t="str">
        <f t="shared" si="11"/>
        <v/>
      </c>
      <c r="M231" s="21"/>
      <c r="N231" s="21"/>
      <c r="O231" s="35" t="str">
        <f>IF(B231="","",IF(INDEX(Orcamento!$T$7:$T$306,MATCH(A231,Orcamento!$A$7:$A$306,0))&lt;&gt;"OK","Rever orçamento de origem",IF(OR(COUNT(F231:I231,K231)&lt;&gt;5,M231="",N231=""),"Falta concluir análise do artigo",IF(OR(MIN(F231:I231,K231)&lt;0,F231&gt;INDEX(Orcamento!$J$7:$J$306,MATCH(A231,Orcamento!$A$7:$A$306,0)),J231&lt;0,K231&gt;J231),"Rever exclusões ou coberturas",IF(AND(OR(INDEX(Orcamento!$D$7:$D$306,MATCH(A231,Orcamento!$A$7:$A$306,0))="Pessoal próprio",INDEX(Orcamento!$D$7:$D$306,MATCH(A231,Orcamento!$A$7:$A$306,0))="Maquinaria própria"),J231&lt;&gt;0),"Rever exclusão de recursos próprios","OK")))))</f>
        <v/>
      </c>
    </row>
    <row r="232" spans="1:15" ht="34.950000000000003" customHeight="1">
      <c r="A232" s="8" t="s">
        <v>1033</v>
      </c>
      <c r="B232" s="35" t="str">
        <f>IF(INDEX(Orcamento!$B$7:$B$306,MATCH(A232,Orcamento!$A$7:$A$306,0))="","",INDEX(Orcamento!$B$7:$B$306,MATCH(A232,Orcamento!$A$7:$A$306,0)))</f>
        <v/>
      </c>
      <c r="C232" s="35" t="str">
        <f>IF(INDEX(Orcamento!$B$7:$B$306,MATCH(A232,Orcamento!$A$7:$A$306,0))="","",INDEX(Orcamento!$C$7:$C$306,MATCH(A232,Orcamento!$A$7:$A$306,0)))</f>
        <v/>
      </c>
      <c r="D232" s="37" t="str">
        <f>IF(INDEX(Orcamento!$B$7:$B$306,MATCH(A232,Orcamento!$A$7:$A$306,0))="","",INDEX(Orcamento!$K$7:$K$306,MATCH(A232,Orcamento!$A$7:$A$306,0)))</f>
        <v/>
      </c>
      <c r="E232" s="37" t="str">
        <f>IF(INDEX(Orcamento!$B$7:$B$306,MATCH(A232,Orcamento!$A$7:$A$306,0))="","",INDEX(Orcamento!$S$7:$S$306,MATCH(A232,Orcamento!$A$7:$A$306,0)))</f>
        <v/>
      </c>
      <c r="F232" s="22"/>
      <c r="G232" s="22"/>
      <c r="H232" s="22"/>
      <c r="I232" s="22"/>
      <c r="J232" s="16" t="str">
        <f t="shared" si="10"/>
        <v/>
      </c>
      <c r="K232" s="22"/>
      <c r="L232" s="16" t="str">
        <f t="shared" si="11"/>
        <v/>
      </c>
      <c r="M232" s="21"/>
      <c r="N232" s="21"/>
      <c r="O232" s="35" t="str">
        <f>IF(B232="","",IF(INDEX(Orcamento!$T$7:$T$306,MATCH(A232,Orcamento!$A$7:$A$306,0))&lt;&gt;"OK","Rever orçamento de origem",IF(OR(COUNT(F232:I232,K232)&lt;&gt;5,M232="",N232=""),"Falta concluir análise do artigo",IF(OR(MIN(F232:I232,K232)&lt;0,F232&gt;INDEX(Orcamento!$J$7:$J$306,MATCH(A232,Orcamento!$A$7:$A$306,0)),J232&lt;0,K232&gt;J232),"Rever exclusões ou coberturas",IF(AND(OR(INDEX(Orcamento!$D$7:$D$306,MATCH(A232,Orcamento!$A$7:$A$306,0))="Pessoal próprio",INDEX(Orcamento!$D$7:$D$306,MATCH(A232,Orcamento!$A$7:$A$306,0))="Maquinaria própria"),J232&lt;&gt;0),"Rever exclusão de recursos próprios","OK")))))</f>
        <v/>
      </c>
    </row>
    <row r="233" spans="1:15" ht="34.950000000000003" customHeight="1">
      <c r="A233" s="8" t="s">
        <v>1034</v>
      </c>
      <c r="B233" s="35" t="str">
        <f>IF(INDEX(Orcamento!$B$7:$B$306,MATCH(A233,Orcamento!$A$7:$A$306,0))="","",INDEX(Orcamento!$B$7:$B$306,MATCH(A233,Orcamento!$A$7:$A$306,0)))</f>
        <v/>
      </c>
      <c r="C233" s="35" t="str">
        <f>IF(INDEX(Orcamento!$B$7:$B$306,MATCH(A233,Orcamento!$A$7:$A$306,0))="","",INDEX(Orcamento!$C$7:$C$306,MATCH(A233,Orcamento!$A$7:$A$306,0)))</f>
        <v/>
      </c>
      <c r="D233" s="37" t="str">
        <f>IF(INDEX(Orcamento!$B$7:$B$306,MATCH(A233,Orcamento!$A$7:$A$306,0))="","",INDEX(Orcamento!$K$7:$K$306,MATCH(A233,Orcamento!$A$7:$A$306,0)))</f>
        <v/>
      </c>
      <c r="E233" s="37" t="str">
        <f>IF(INDEX(Orcamento!$B$7:$B$306,MATCH(A233,Orcamento!$A$7:$A$306,0))="","",INDEX(Orcamento!$S$7:$S$306,MATCH(A233,Orcamento!$A$7:$A$306,0)))</f>
        <v/>
      </c>
      <c r="F233" s="22"/>
      <c r="G233" s="22"/>
      <c r="H233" s="22"/>
      <c r="I233" s="22"/>
      <c r="J233" s="16" t="str">
        <f t="shared" si="10"/>
        <v/>
      </c>
      <c r="K233" s="22"/>
      <c r="L233" s="16" t="str">
        <f t="shared" si="11"/>
        <v/>
      </c>
      <c r="M233" s="21"/>
      <c r="N233" s="21"/>
      <c r="O233" s="35" t="str">
        <f>IF(B233="","",IF(INDEX(Orcamento!$T$7:$T$306,MATCH(A233,Orcamento!$A$7:$A$306,0))&lt;&gt;"OK","Rever orçamento de origem",IF(OR(COUNT(F233:I233,K233)&lt;&gt;5,M233="",N233=""),"Falta concluir análise do artigo",IF(OR(MIN(F233:I233,K233)&lt;0,F233&gt;INDEX(Orcamento!$J$7:$J$306,MATCH(A233,Orcamento!$A$7:$A$306,0)),J233&lt;0,K233&gt;J233),"Rever exclusões ou coberturas",IF(AND(OR(INDEX(Orcamento!$D$7:$D$306,MATCH(A233,Orcamento!$A$7:$A$306,0))="Pessoal próprio",INDEX(Orcamento!$D$7:$D$306,MATCH(A233,Orcamento!$A$7:$A$306,0))="Maquinaria própria"),J233&lt;&gt;0),"Rever exclusão de recursos próprios","OK")))))</f>
        <v/>
      </c>
    </row>
    <row r="234" spans="1:15" ht="34.950000000000003" customHeight="1">
      <c r="A234" s="8" t="s">
        <v>1035</v>
      </c>
      <c r="B234" s="35" t="str">
        <f>IF(INDEX(Orcamento!$B$7:$B$306,MATCH(A234,Orcamento!$A$7:$A$306,0))="","",INDEX(Orcamento!$B$7:$B$306,MATCH(A234,Orcamento!$A$7:$A$306,0)))</f>
        <v/>
      </c>
      <c r="C234" s="35" t="str">
        <f>IF(INDEX(Orcamento!$B$7:$B$306,MATCH(A234,Orcamento!$A$7:$A$306,0))="","",INDEX(Orcamento!$C$7:$C$306,MATCH(A234,Orcamento!$A$7:$A$306,0)))</f>
        <v/>
      </c>
      <c r="D234" s="37" t="str">
        <f>IF(INDEX(Orcamento!$B$7:$B$306,MATCH(A234,Orcamento!$A$7:$A$306,0))="","",INDEX(Orcamento!$K$7:$K$306,MATCH(A234,Orcamento!$A$7:$A$306,0)))</f>
        <v/>
      </c>
      <c r="E234" s="37" t="str">
        <f>IF(INDEX(Orcamento!$B$7:$B$306,MATCH(A234,Orcamento!$A$7:$A$306,0))="","",INDEX(Orcamento!$S$7:$S$306,MATCH(A234,Orcamento!$A$7:$A$306,0)))</f>
        <v/>
      </c>
      <c r="F234" s="22"/>
      <c r="G234" s="22"/>
      <c r="H234" s="22"/>
      <c r="I234" s="22"/>
      <c r="J234" s="16" t="str">
        <f t="shared" si="10"/>
        <v/>
      </c>
      <c r="K234" s="22"/>
      <c r="L234" s="16" t="str">
        <f t="shared" si="11"/>
        <v/>
      </c>
      <c r="M234" s="21"/>
      <c r="N234" s="21"/>
      <c r="O234" s="35" t="str">
        <f>IF(B234="","",IF(INDEX(Orcamento!$T$7:$T$306,MATCH(A234,Orcamento!$A$7:$A$306,0))&lt;&gt;"OK","Rever orçamento de origem",IF(OR(COUNT(F234:I234,K234)&lt;&gt;5,M234="",N234=""),"Falta concluir análise do artigo",IF(OR(MIN(F234:I234,K234)&lt;0,F234&gt;INDEX(Orcamento!$J$7:$J$306,MATCH(A234,Orcamento!$A$7:$A$306,0)),J234&lt;0,K234&gt;J234),"Rever exclusões ou coberturas",IF(AND(OR(INDEX(Orcamento!$D$7:$D$306,MATCH(A234,Orcamento!$A$7:$A$306,0))="Pessoal próprio",INDEX(Orcamento!$D$7:$D$306,MATCH(A234,Orcamento!$A$7:$A$306,0))="Maquinaria própria"),J234&lt;&gt;0),"Rever exclusão de recursos próprios","OK")))))</f>
        <v/>
      </c>
    </row>
    <row r="235" spans="1:15" ht="34.950000000000003" customHeight="1">
      <c r="A235" s="8" t="s">
        <v>1036</v>
      </c>
      <c r="B235" s="35" t="str">
        <f>IF(INDEX(Orcamento!$B$7:$B$306,MATCH(A235,Orcamento!$A$7:$A$306,0))="","",INDEX(Orcamento!$B$7:$B$306,MATCH(A235,Orcamento!$A$7:$A$306,0)))</f>
        <v/>
      </c>
      <c r="C235" s="35" t="str">
        <f>IF(INDEX(Orcamento!$B$7:$B$306,MATCH(A235,Orcamento!$A$7:$A$306,0))="","",INDEX(Orcamento!$C$7:$C$306,MATCH(A235,Orcamento!$A$7:$A$306,0)))</f>
        <v/>
      </c>
      <c r="D235" s="37" t="str">
        <f>IF(INDEX(Orcamento!$B$7:$B$306,MATCH(A235,Orcamento!$A$7:$A$306,0))="","",INDEX(Orcamento!$K$7:$K$306,MATCH(A235,Orcamento!$A$7:$A$306,0)))</f>
        <v/>
      </c>
      <c r="E235" s="37" t="str">
        <f>IF(INDEX(Orcamento!$B$7:$B$306,MATCH(A235,Orcamento!$A$7:$A$306,0))="","",INDEX(Orcamento!$S$7:$S$306,MATCH(A235,Orcamento!$A$7:$A$306,0)))</f>
        <v/>
      </c>
      <c r="F235" s="22"/>
      <c r="G235" s="22"/>
      <c r="H235" s="22"/>
      <c r="I235" s="22"/>
      <c r="J235" s="16" t="str">
        <f t="shared" ref="J235:J298" si="12">IF(B235="","",IF(OR(NOT(ISNUMBER(D235)),COUNT(F235:I235)&lt;&gt;4),"Por apurar",D235-SUM(F235:I235)))</f>
        <v/>
      </c>
      <c r="K235" s="22"/>
      <c r="L235" s="16" t="str">
        <f t="shared" ref="L235:L298" si="13">IF(B235="","",IF(O235&lt;&gt;"OK","Por apurar",J235-K235))</f>
        <v/>
      </c>
      <c r="M235" s="21"/>
      <c r="N235" s="21"/>
      <c r="O235" s="35" t="str">
        <f>IF(B235="","",IF(INDEX(Orcamento!$T$7:$T$306,MATCH(A235,Orcamento!$A$7:$A$306,0))&lt;&gt;"OK","Rever orçamento de origem",IF(OR(COUNT(F235:I235,K235)&lt;&gt;5,M235="",N235=""),"Falta concluir análise do artigo",IF(OR(MIN(F235:I235,K235)&lt;0,F235&gt;INDEX(Orcamento!$J$7:$J$306,MATCH(A235,Orcamento!$A$7:$A$306,0)),J235&lt;0,K235&gt;J235),"Rever exclusões ou coberturas",IF(AND(OR(INDEX(Orcamento!$D$7:$D$306,MATCH(A235,Orcamento!$A$7:$A$306,0))="Pessoal próprio",INDEX(Orcamento!$D$7:$D$306,MATCH(A235,Orcamento!$A$7:$A$306,0))="Maquinaria própria"),J235&lt;&gt;0),"Rever exclusão de recursos próprios","OK")))))</f>
        <v/>
      </c>
    </row>
    <row r="236" spans="1:15" ht="34.950000000000003" customHeight="1">
      <c r="A236" s="8" t="s">
        <v>1037</v>
      </c>
      <c r="B236" s="35" t="str">
        <f>IF(INDEX(Orcamento!$B$7:$B$306,MATCH(A236,Orcamento!$A$7:$A$306,0))="","",INDEX(Orcamento!$B$7:$B$306,MATCH(A236,Orcamento!$A$7:$A$306,0)))</f>
        <v/>
      </c>
      <c r="C236" s="35" t="str">
        <f>IF(INDEX(Orcamento!$B$7:$B$306,MATCH(A236,Orcamento!$A$7:$A$306,0))="","",INDEX(Orcamento!$C$7:$C$306,MATCH(A236,Orcamento!$A$7:$A$306,0)))</f>
        <v/>
      </c>
      <c r="D236" s="37" t="str">
        <f>IF(INDEX(Orcamento!$B$7:$B$306,MATCH(A236,Orcamento!$A$7:$A$306,0))="","",INDEX(Orcamento!$K$7:$K$306,MATCH(A236,Orcamento!$A$7:$A$306,0)))</f>
        <v/>
      </c>
      <c r="E236" s="37" t="str">
        <f>IF(INDEX(Orcamento!$B$7:$B$306,MATCH(A236,Orcamento!$A$7:$A$306,0))="","",INDEX(Orcamento!$S$7:$S$306,MATCH(A236,Orcamento!$A$7:$A$306,0)))</f>
        <v/>
      </c>
      <c r="F236" s="22"/>
      <c r="G236" s="22"/>
      <c r="H236" s="22"/>
      <c r="I236" s="22"/>
      <c r="J236" s="16" t="str">
        <f t="shared" si="12"/>
        <v/>
      </c>
      <c r="K236" s="22"/>
      <c r="L236" s="16" t="str">
        <f t="shared" si="13"/>
        <v/>
      </c>
      <c r="M236" s="21"/>
      <c r="N236" s="21"/>
      <c r="O236" s="35" t="str">
        <f>IF(B236="","",IF(INDEX(Orcamento!$T$7:$T$306,MATCH(A236,Orcamento!$A$7:$A$306,0))&lt;&gt;"OK","Rever orçamento de origem",IF(OR(COUNT(F236:I236,K236)&lt;&gt;5,M236="",N236=""),"Falta concluir análise do artigo",IF(OR(MIN(F236:I236,K236)&lt;0,F236&gt;INDEX(Orcamento!$J$7:$J$306,MATCH(A236,Orcamento!$A$7:$A$306,0)),J236&lt;0,K236&gt;J236),"Rever exclusões ou coberturas",IF(AND(OR(INDEX(Orcamento!$D$7:$D$306,MATCH(A236,Orcamento!$A$7:$A$306,0))="Pessoal próprio",INDEX(Orcamento!$D$7:$D$306,MATCH(A236,Orcamento!$A$7:$A$306,0))="Maquinaria própria"),J236&lt;&gt;0),"Rever exclusão de recursos próprios","OK")))))</f>
        <v/>
      </c>
    </row>
    <row r="237" spans="1:15" ht="34.950000000000003" customHeight="1">
      <c r="A237" s="8" t="s">
        <v>1038</v>
      </c>
      <c r="B237" s="35" t="str">
        <f>IF(INDEX(Orcamento!$B$7:$B$306,MATCH(A237,Orcamento!$A$7:$A$306,0))="","",INDEX(Orcamento!$B$7:$B$306,MATCH(A237,Orcamento!$A$7:$A$306,0)))</f>
        <v/>
      </c>
      <c r="C237" s="35" t="str">
        <f>IF(INDEX(Orcamento!$B$7:$B$306,MATCH(A237,Orcamento!$A$7:$A$306,0))="","",INDEX(Orcamento!$C$7:$C$306,MATCH(A237,Orcamento!$A$7:$A$306,0)))</f>
        <v/>
      </c>
      <c r="D237" s="37" t="str">
        <f>IF(INDEX(Orcamento!$B$7:$B$306,MATCH(A237,Orcamento!$A$7:$A$306,0))="","",INDEX(Orcamento!$K$7:$K$306,MATCH(A237,Orcamento!$A$7:$A$306,0)))</f>
        <v/>
      </c>
      <c r="E237" s="37" t="str">
        <f>IF(INDEX(Orcamento!$B$7:$B$306,MATCH(A237,Orcamento!$A$7:$A$306,0))="","",INDEX(Orcamento!$S$7:$S$306,MATCH(A237,Orcamento!$A$7:$A$306,0)))</f>
        <v/>
      </c>
      <c r="F237" s="22"/>
      <c r="G237" s="22"/>
      <c r="H237" s="22"/>
      <c r="I237" s="22"/>
      <c r="J237" s="16" t="str">
        <f t="shared" si="12"/>
        <v/>
      </c>
      <c r="K237" s="22"/>
      <c r="L237" s="16" t="str">
        <f t="shared" si="13"/>
        <v/>
      </c>
      <c r="M237" s="21"/>
      <c r="N237" s="21"/>
      <c r="O237" s="35" t="str">
        <f>IF(B237="","",IF(INDEX(Orcamento!$T$7:$T$306,MATCH(A237,Orcamento!$A$7:$A$306,0))&lt;&gt;"OK","Rever orçamento de origem",IF(OR(COUNT(F237:I237,K237)&lt;&gt;5,M237="",N237=""),"Falta concluir análise do artigo",IF(OR(MIN(F237:I237,K237)&lt;0,F237&gt;INDEX(Orcamento!$J$7:$J$306,MATCH(A237,Orcamento!$A$7:$A$306,0)),J237&lt;0,K237&gt;J237),"Rever exclusões ou coberturas",IF(AND(OR(INDEX(Orcamento!$D$7:$D$306,MATCH(A237,Orcamento!$A$7:$A$306,0))="Pessoal próprio",INDEX(Orcamento!$D$7:$D$306,MATCH(A237,Orcamento!$A$7:$A$306,0))="Maquinaria própria"),J237&lt;&gt;0),"Rever exclusão de recursos próprios","OK")))))</f>
        <v/>
      </c>
    </row>
    <row r="238" spans="1:15" ht="34.950000000000003" customHeight="1">
      <c r="A238" s="8" t="s">
        <v>1039</v>
      </c>
      <c r="B238" s="35" t="str">
        <f>IF(INDEX(Orcamento!$B$7:$B$306,MATCH(A238,Orcamento!$A$7:$A$306,0))="","",INDEX(Orcamento!$B$7:$B$306,MATCH(A238,Orcamento!$A$7:$A$306,0)))</f>
        <v/>
      </c>
      <c r="C238" s="35" t="str">
        <f>IF(INDEX(Orcamento!$B$7:$B$306,MATCH(A238,Orcamento!$A$7:$A$306,0))="","",INDEX(Orcamento!$C$7:$C$306,MATCH(A238,Orcamento!$A$7:$A$306,0)))</f>
        <v/>
      </c>
      <c r="D238" s="37" t="str">
        <f>IF(INDEX(Orcamento!$B$7:$B$306,MATCH(A238,Orcamento!$A$7:$A$306,0))="","",INDEX(Orcamento!$K$7:$K$306,MATCH(A238,Orcamento!$A$7:$A$306,0)))</f>
        <v/>
      </c>
      <c r="E238" s="37" t="str">
        <f>IF(INDEX(Orcamento!$B$7:$B$306,MATCH(A238,Orcamento!$A$7:$A$306,0))="","",INDEX(Orcamento!$S$7:$S$306,MATCH(A238,Orcamento!$A$7:$A$306,0)))</f>
        <v/>
      </c>
      <c r="F238" s="22"/>
      <c r="G238" s="22"/>
      <c r="H238" s="22"/>
      <c r="I238" s="22"/>
      <c r="J238" s="16" t="str">
        <f t="shared" si="12"/>
        <v/>
      </c>
      <c r="K238" s="22"/>
      <c r="L238" s="16" t="str">
        <f t="shared" si="13"/>
        <v/>
      </c>
      <c r="M238" s="21"/>
      <c r="N238" s="21"/>
      <c r="O238" s="35" t="str">
        <f>IF(B238="","",IF(INDEX(Orcamento!$T$7:$T$306,MATCH(A238,Orcamento!$A$7:$A$306,0))&lt;&gt;"OK","Rever orçamento de origem",IF(OR(COUNT(F238:I238,K238)&lt;&gt;5,M238="",N238=""),"Falta concluir análise do artigo",IF(OR(MIN(F238:I238,K238)&lt;0,F238&gt;INDEX(Orcamento!$J$7:$J$306,MATCH(A238,Orcamento!$A$7:$A$306,0)),J238&lt;0,K238&gt;J238),"Rever exclusões ou coberturas",IF(AND(OR(INDEX(Orcamento!$D$7:$D$306,MATCH(A238,Orcamento!$A$7:$A$306,0))="Pessoal próprio",INDEX(Orcamento!$D$7:$D$306,MATCH(A238,Orcamento!$A$7:$A$306,0))="Maquinaria própria"),J238&lt;&gt;0),"Rever exclusão de recursos próprios","OK")))))</f>
        <v/>
      </c>
    </row>
    <row r="239" spans="1:15" ht="34.950000000000003" customHeight="1">
      <c r="A239" s="8" t="s">
        <v>1040</v>
      </c>
      <c r="B239" s="35" t="str">
        <f>IF(INDEX(Orcamento!$B$7:$B$306,MATCH(A239,Orcamento!$A$7:$A$306,0))="","",INDEX(Orcamento!$B$7:$B$306,MATCH(A239,Orcamento!$A$7:$A$306,0)))</f>
        <v/>
      </c>
      <c r="C239" s="35" t="str">
        <f>IF(INDEX(Orcamento!$B$7:$B$306,MATCH(A239,Orcamento!$A$7:$A$306,0))="","",INDEX(Orcamento!$C$7:$C$306,MATCH(A239,Orcamento!$A$7:$A$306,0)))</f>
        <v/>
      </c>
      <c r="D239" s="37" t="str">
        <f>IF(INDEX(Orcamento!$B$7:$B$306,MATCH(A239,Orcamento!$A$7:$A$306,0))="","",INDEX(Orcamento!$K$7:$K$306,MATCH(A239,Orcamento!$A$7:$A$306,0)))</f>
        <v/>
      </c>
      <c r="E239" s="37" t="str">
        <f>IF(INDEX(Orcamento!$B$7:$B$306,MATCH(A239,Orcamento!$A$7:$A$306,0))="","",INDEX(Orcamento!$S$7:$S$306,MATCH(A239,Orcamento!$A$7:$A$306,0)))</f>
        <v/>
      </c>
      <c r="F239" s="22"/>
      <c r="G239" s="22"/>
      <c r="H239" s="22"/>
      <c r="I239" s="22"/>
      <c r="J239" s="16" t="str">
        <f t="shared" si="12"/>
        <v/>
      </c>
      <c r="K239" s="22"/>
      <c r="L239" s="16" t="str">
        <f t="shared" si="13"/>
        <v/>
      </c>
      <c r="M239" s="21"/>
      <c r="N239" s="21"/>
      <c r="O239" s="35" t="str">
        <f>IF(B239="","",IF(INDEX(Orcamento!$T$7:$T$306,MATCH(A239,Orcamento!$A$7:$A$306,0))&lt;&gt;"OK","Rever orçamento de origem",IF(OR(COUNT(F239:I239,K239)&lt;&gt;5,M239="",N239=""),"Falta concluir análise do artigo",IF(OR(MIN(F239:I239,K239)&lt;0,F239&gt;INDEX(Orcamento!$J$7:$J$306,MATCH(A239,Orcamento!$A$7:$A$306,0)),J239&lt;0,K239&gt;J239),"Rever exclusões ou coberturas",IF(AND(OR(INDEX(Orcamento!$D$7:$D$306,MATCH(A239,Orcamento!$A$7:$A$306,0))="Pessoal próprio",INDEX(Orcamento!$D$7:$D$306,MATCH(A239,Orcamento!$A$7:$A$306,0))="Maquinaria própria"),J239&lt;&gt;0),"Rever exclusão de recursos próprios","OK")))))</f>
        <v/>
      </c>
    </row>
    <row r="240" spans="1:15" ht="34.950000000000003" customHeight="1">
      <c r="A240" s="8" t="s">
        <v>1041</v>
      </c>
      <c r="B240" s="35" t="str">
        <f>IF(INDEX(Orcamento!$B$7:$B$306,MATCH(A240,Orcamento!$A$7:$A$306,0))="","",INDEX(Orcamento!$B$7:$B$306,MATCH(A240,Orcamento!$A$7:$A$306,0)))</f>
        <v/>
      </c>
      <c r="C240" s="35" t="str">
        <f>IF(INDEX(Orcamento!$B$7:$B$306,MATCH(A240,Orcamento!$A$7:$A$306,0))="","",INDEX(Orcamento!$C$7:$C$306,MATCH(A240,Orcamento!$A$7:$A$306,0)))</f>
        <v/>
      </c>
      <c r="D240" s="37" t="str">
        <f>IF(INDEX(Orcamento!$B$7:$B$306,MATCH(A240,Orcamento!$A$7:$A$306,0))="","",INDEX(Orcamento!$K$7:$K$306,MATCH(A240,Orcamento!$A$7:$A$306,0)))</f>
        <v/>
      </c>
      <c r="E240" s="37" t="str">
        <f>IF(INDEX(Orcamento!$B$7:$B$306,MATCH(A240,Orcamento!$A$7:$A$306,0))="","",INDEX(Orcamento!$S$7:$S$306,MATCH(A240,Orcamento!$A$7:$A$306,0)))</f>
        <v/>
      </c>
      <c r="F240" s="22"/>
      <c r="G240" s="22"/>
      <c r="H240" s="22"/>
      <c r="I240" s="22"/>
      <c r="J240" s="16" t="str">
        <f t="shared" si="12"/>
        <v/>
      </c>
      <c r="K240" s="22"/>
      <c r="L240" s="16" t="str">
        <f t="shared" si="13"/>
        <v/>
      </c>
      <c r="M240" s="21"/>
      <c r="N240" s="21"/>
      <c r="O240" s="35" t="str">
        <f>IF(B240="","",IF(INDEX(Orcamento!$T$7:$T$306,MATCH(A240,Orcamento!$A$7:$A$306,0))&lt;&gt;"OK","Rever orçamento de origem",IF(OR(COUNT(F240:I240,K240)&lt;&gt;5,M240="",N240=""),"Falta concluir análise do artigo",IF(OR(MIN(F240:I240,K240)&lt;0,F240&gt;INDEX(Orcamento!$J$7:$J$306,MATCH(A240,Orcamento!$A$7:$A$306,0)),J240&lt;0,K240&gt;J240),"Rever exclusões ou coberturas",IF(AND(OR(INDEX(Orcamento!$D$7:$D$306,MATCH(A240,Orcamento!$A$7:$A$306,0))="Pessoal próprio",INDEX(Orcamento!$D$7:$D$306,MATCH(A240,Orcamento!$A$7:$A$306,0))="Maquinaria própria"),J240&lt;&gt;0),"Rever exclusão de recursos próprios","OK")))))</f>
        <v/>
      </c>
    </row>
    <row r="241" spans="1:15" ht="34.950000000000003" customHeight="1">
      <c r="A241" s="8" t="s">
        <v>1042</v>
      </c>
      <c r="B241" s="35" t="str">
        <f>IF(INDEX(Orcamento!$B$7:$B$306,MATCH(A241,Orcamento!$A$7:$A$306,0))="","",INDEX(Orcamento!$B$7:$B$306,MATCH(A241,Orcamento!$A$7:$A$306,0)))</f>
        <v/>
      </c>
      <c r="C241" s="35" t="str">
        <f>IF(INDEX(Orcamento!$B$7:$B$306,MATCH(A241,Orcamento!$A$7:$A$306,0))="","",INDEX(Orcamento!$C$7:$C$306,MATCH(A241,Orcamento!$A$7:$A$306,0)))</f>
        <v/>
      </c>
      <c r="D241" s="37" t="str">
        <f>IF(INDEX(Orcamento!$B$7:$B$306,MATCH(A241,Orcamento!$A$7:$A$306,0))="","",INDEX(Orcamento!$K$7:$K$306,MATCH(A241,Orcamento!$A$7:$A$306,0)))</f>
        <v/>
      </c>
      <c r="E241" s="37" t="str">
        <f>IF(INDEX(Orcamento!$B$7:$B$306,MATCH(A241,Orcamento!$A$7:$A$306,0))="","",INDEX(Orcamento!$S$7:$S$306,MATCH(A241,Orcamento!$A$7:$A$306,0)))</f>
        <v/>
      </c>
      <c r="F241" s="22"/>
      <c r="G241" s="22"/>
      <c r="H241" s="22"/>
      <c r="I241" s="22"/>
      <c r="J241" s="16" t="str">
        <f t="shared" si="12"/>
        <v/>
      </c>
      <c r="K241" s="22"/>
      <c r="L241" s="16" t="str">
        <f t="shared" si="13"/>
        <v/>
      </c>
      <c r="M241" s="21"/>
      <c r="N241" s="21"/>
      <c r="O241" s="35" t="str">
        <f>IF(B241="","",IF(INDEX(Orcamento!$T$7:$T$306,MATCH(A241,Orcamento!$A$7:$A$306,0))&lt;&gt;"OK","Rever orçamento de origem",IF(OR(COUNT(F241:I241,K241)&lt;&gt;5,M241="",N241=""),"Falta concluir análise do artigo",IF(OR(MIN(F241:I241,K241)&lt;0,F241&gt;INDEX(Orcamento!$J$7:$J$306,MATCH(A241,Orcamento!$A$7:$A$306,0)),J241&lt;0,K241&gt;J241),"Rever exclusões ou coberturas",IF(AND(OR(INDEX(Orcamento!$D$7:$D$306,MATCH(A241,Orcamento!$A$7:$A$306,0))="Pessoal próprio",INDEX(Orcamento!$D$7:$D$306,MATCH(A241,Orcamento!$A$7:$A$306,0))="Maquinaria própria"),J241&lt;&gt;0),"Rever exclusão de recursos próprios","OK")))))</f>
        <v/>
      </c>
    </row>
    <row r="242" spans="1:15" ht="34.950000000000003" customHeight="1">
      <c r="A242" s="8" t="s">
        <v>1043</v>
      </c>
      <c r="B242" s="35" t="str">
        <f>IF(INDEX(Orcamento!$B$7:$B$306,MATCH(A242,Orcamento!$A$7:$A$306,0))="","",INDEX(Orcamento!$B$7:$B$306,MATCH(A242,Orcamento!$A$7:$A$306,0)))</f>
        <v/>
      </c>
      <c r="C242" s="35" t="str">
        <f>IF(INDEX(Orcamento!$B$7:$B$306,MATCH(A242,Orcamento!$A$7:$A$306,0))="","",INDEX(Orcamento!$C$7:$C$306,MATCH(A242,Orcamento!$A$7:$A$306,0)))</f>
        <v/>
      </c>
      <c r="D242" s="37" t="str">
        <f>IF(INDEX(Orcamento!$B$7:$B$306,MATCH(A242,Orcamento!$A$7:$A$306,0))="","",INDEX(Orcamento!$K$7:$K$306,MATCH(A242,Orcamento!$A$7:$A$306,0)))</f>
        <v/>
      </c>
      <c r="E242" s="37" t="str">
        <f>IF(INDEX(Orcamento!$B$7:$B$306,MATCH(A242,Orcamento!$A$7:$A$306,0))="","",INDEX(Orcamento!$S$7:$S$306,MATCH(A242,Orcamento!$A$7:$A$306,0)))</f>
        <v/>
      </c>
      <c r="F242" s="22"/>
      <c r="G242" s="22"/>
      <c r="H242" s="22"/>
      <c r="I242" s="22"/>
      <c r="J242" s="16" t="str">
        <f t="shared" si="12"/>
        <v/>
      </c>
      <c r="K242" s="22"/>
      <c r="L242" s="16" t="str">
        <f t="shared" si="13"/>
        <v/>
      </c>
      <c r="M242" s="21"/>
      <c r="N242" s="21"/>
      <c r="O242" s="35" t="str">
        <f>IF(B242="","",IF(INDEX(Orcamento!$T$7:$T$306,MATCH(A242,Orcamento!$A$7:$A$306,0))&lt;&gt;"OK","Rever orçamento de origem",IF(OR(COUNT(F242:I242,K242)&lt;&gt;5,M242="",N242=""),"Falta concluir análise do artigo",IF(OR(MIN(F242:I242,K242)&lt;0,F242&gt;INDEX(Orcamento!$J$7:$J$306,MATCH(A242,Orcamento!$A$7:$A$306,0)),J242&lt;0,K242&gt;J242),"Rever exclusões ou coberturas",IF(AND(OR(INDEX(Orcamento!$D$7:$D$306,MATCH(A242,Orcamento!$A$7:$A$306,0))="Pessoal próprio",INDEX(Orcamento!$D$7:$D$306,MATCH(A242,Orcamento!$A$7:$A$306,0))="Maquinaria própria"),J242&lt;&gt;0),"Rever exclusão de recursos próprios","OK")))))</f>
        <v/>
      </c>
    </row>
    <row r="243" spans="1:15" ht="34.950000000000003" customHeight="1">
      <c r="A243" s="8" t="s">
        <v>1044</v>
      </c>
      <c r="B243" s="35" t="str">
        <f>IF(INDEX(Orcamento!$B$7:$B$306,MATCH(A243,Orcamento!$A$7:$A$306,0))="","",INDEX(Orcamento!$B$7:$B$306,MATCH(A243,Orcamento!$A$7:$A$306,0)))</f>
        <v/>
      </c>
      <c r="C243" s="35" t="str">
        <f>IF(INDEX(Orcamento!$B$7:$B$306,MATCH(A243,Orcamento!$A$7:$A$306,0))="","",INDEX(Orcamento!$C$7:$C$306,MATCH(A243,Orcamento!$A$7:$A$306,0)))</f>
        <v/>
      </c>
      <c r="D243" s="37" t="str">
        <f>IF(INDEX(Orcamento!$B$7:$B$306,MATCH(A243,Orcamento!$A$7:$A$306,0))="","",INDEX(Orcamento!$K$7:$K$306,MATCH(A243,Orcamento!$A$7:$A$306,0)))</f>
        <v/>
      </c>
      <c r="E243" s="37" t="str">
        <f>IF(INDEX(Orcamento!$B$7:$B$306,MATCH(A243,Orcamento!$A$7:$A$306,0))="","",INDEX(Orcamento!$S$7:$S$306,MATCH(A243,Orcamento!$A$7:$A$306,0)))</f>
        <v/>
      </c>
      <c r="F243" s="22"/>
      <c r="G243" s="22"/>
      <c r="H243" s="22"/>
      <c r="I243" s="22"/>
      <c r="J243" s="16" t="str">
        <f t="shared" si="12"/>
        <v/>
      </c>
      <c r="K243" s="22"/>
      <c r="L243" s="16" t="str">
        <f t="shared" si="13"/>
        <v/>
      </c>
      <c r="M243" s="21"/>
      <c r="N243" s="21"/>
      <c r="O243" s="35" t="str">
        <f>IF(B243="","",IF(INDEX(Orcamento!$T$7:$T$306,MATCH(A243,Orcamento!$A$7:$A$306,0))&lt;&gt;"OK","Rever orçamento de origem",IF(OR(COUNT(F243:I243,K243)&lt;&gt;5,M243="",N243=""),"Falta concluir análise do artigo",IF(OR(MIN(F243:I243,K243)&lt;0,F243&gt;INDEX(Orcamento!$J$7:$J$306,MATCH(A243,Orcamento!$A$7:$A$306,0)),J243&lt;0,K243&gt;J243),"Rever exclusões ou coberturas",IF(AND(OR(INDEX(Orcamento!$D$7:$D$306,MATCH(A243,Orcamento!$A$7:$A$306,0))="Pessoal próprio",INDEX(Orcamento!$D$7:$D$306,MATCH(A243,Orcamento!$A$7:$A$306,0))="Maquinaria própria"),J243&lt;&gt;0),"Rever exclusão de recursos próprios","OK")))))</f>
        <v/>
      </c>
    </row>
    <row r="244" spans="1:15" ht="34.950000000000003" customHeight="1">
      <c r="A244" s="8" t="s">
        <v>1045</v>
      </c>
      <c r="B244" s="35" t="str">
        <f>IF(INDEX(Orcamento!$B$7:$B$306,MATCH(A244,Orcamento!$A$7:$A$306,0))="","",INDEX(Orcamento!$B$7:$B$306,MATCH(A244,Orcamento!$A$7:$A$306,0)))</f>
        <v/>
      </c>
      <c r="C244" s="35" t="str">
        <f>IF(INDEX(Orcamento!$B$7:$B$306,MATCH(A244,Orcamento!$A$7:$A$306,0))="","",INDEX(Orcamento!$C$7:$C$306,MATCH(A244,Orcamento!$A$7:$A$306,0)))</f>
        <v/>
      </c>
      <c r="D244" s="37" t="str">
        <f>IF(INDEX(Orcamento!$B$7:$B$306,MATCH(A244,Orcamento!$A$7:$A$306,0))="","",INDEX(Orcamento!$K$7:$K$306,MATCH(A244,Orcamento!$A$7:$A$306,0)))</f>
        <v/>
      </c>
      <c r="E244" s="37" t="str">
        <f>IF(INDEX(Orcamento!$B$7:$B$306,MATCH(A244,Orcamento!$A$7:$A$306,0))="","",INDEX(Orcamento!$S$7:$S$306,MATCH(A244,Orcamento!$A$7:$A$306,0)))</f>
        <v/>
      </c>
      <c r="F244" s="22"/>
      <c r="G244" s="22"/>
      <c r="H244" s="22"/>
      <c r="I244" s="22"/>
      <c r="J244" s="16" t="str">
        <f t="shared" si="12"/>
        <v/>
      </c>
      <c r="K244" s="22"/>
      <c r="L244" s="16" t="str">
        <f t="shared" si="13"/>
        <v/>
      </c>
      <c r="M244" s="21"/>
      <c r="N244" s="21"/>
      <c r="O244" s="35" t="str">
        <f>IF(B244="","",IF(INDEX(Orcamento!$T$7:$T$306,MATCH(A244,Orcamento!$A$7:$A$306,0))&lt;&gt;"OK","Rever orçamento de origem",IF(OR(COUNT(F244:I244,K244)&lt;&gt;5,M244="",N244=""),"Falta concluir análise do artigo",IF(OR(MIN(F244:I244,K244)&lt;0,F244&gt;INDEX(Orcamento!$J$7:$J$306,MATCH(A244,Orcamento!$A$7:$A$306,0)),J244&lt;0,K244&gt;J244),"Rever exclusões ou coberturas",IF(AND(OR(INDEX(Orcamento!$D$7:$D$306,MATCH(A244,Orcamento!$A$7:$A$306,0))="Pessoal próprio",INDEX(Orcamento!$D$7:$D$306,MATCH(A244,Orcamento!$A$7:$A$306,0))="Maquinaria própria"),J244&lt;&gt;0),"Rever exclusão de recursos próprios","OK")))))</f>
        <v/>
      </c>
    </row>
    <row r="245" spans="1:15" ht="34.950000000000003" customHeight="1">
      <c r="A245" s="8" t="s">
        <v>1046</v>
      </c>
      <c r="B245" s="35" t="str">
        <f>IF(INDEX(Orcamento!$B$7:$B$306,MATCH(A245,Orcamento!$A$7:$A$306,0))="","",INDEX(Orcamento!$B$7:$B$306,MATCH(A245,Orcamento!$A$7:$A$306,0)))</f>
        <v/>
      </c>
      <c r="C245" s="35" t="str">
        <f>IF(INDEX(Orcamento!$B$7:$B$306,MATCH(A245,Orcamento!$A$7:$A$306,0))="","",INDEX(Orcamento!$C$7:$C$306,MATCH(A245,Orcamento!$A$7:$A$306,0)))</f>
        <v/>
      </c>
      <c r="D245" s="37" t="str">
        <f>IF(INDEX(Orcamento!$B$7:$B$306,MATCH(A245,Orcamento!$A$7:$A$306,0))="","",INDEX(Orcamento!$K$7:$K$306,MATCH(A245,Orcamento!$A$7:$A$306,0)))</f>
        <v/>
      </c>
      <c r="E245" s="37" t="str">
        <f>IF(INDEX(Orcamento!$B$7:$B$306,MATCH(A245,Orcamento!$A$7:$A$306,0))="","",INDEX(Orcamento!$S$7:$S$306,MATCH(A245,Orcamento!$A$7:$A$306,0)))</f>
        <v/>
      </c>
      <c r="F245" s="22"/>
      <c r="G245" s="22"/>
      <c r="H245" s="22"/>
      <c r="I245" s="22"/>
      <c r="J245" s="16" t="str">
        <f t="shared" si="12"/>
        <v/>
      </c>
      <c r="K245" s="22"/>
      <c r="L245" s="16" t="str">
        <f t="shared" si="13"/>
        <v/>
      </c>
      <c r="M245" s="21"/>
      <c r="N245" s="21"/>
      <c r="O245" s="35" t="str">
        <f>IF(B245="","",IF(INDEX(Orcamento!$T$7:$T$306,MATCH(A245,Orcamento!$A$7:$A$306,0))&lt;&gt;"OK","Rever orçamento de origem",IF(OR(COUNT(F245:I245,K245)&lt;&gt;5,M245="",N245=""),"Falta concluir análise do artigo",IF(OR(MIN(F245:I245,K245)&lt;0,F245&gt;INDEX(Orcamento!$J$7:$J$306,MATCH(A245,Orcamento!$A$7:$A$306,0)),J245&lt;0,K245&gt;J245),"Rever exclusões ou coberturas",IF(AND(OR(INDEX(Orcamento!$D$7:$D$306,MATCH(A245,Orcamento!$A$7:$A$306,0))="Pessoal próprio",INDEX(Orcamento!$D$7:$D$306,MATCH(A245,Orcamento!$A$7:$A$306,0))="Maquinaria própria"),J245&lt;&gt;0),"Rever exclusão de recursos próprios","OK")))))</f>
        <v/>
      </c>
    </row>
    <row r="246" spans="1:15" ht="34.950000000000003" customHeight="1">
      <c r="A246" s="8" t="s">
        <v>1047</v>
      </c>
      <c r="B246" s="35" t="str">
        <f>IF(INDEX(Orcamento!$B$7:$B$306,MATCH(A246,Orcamento!$A$7:$A$306,0))="","",INDEX(Orcamento!$B$7:$B$306,MATCH(A246,Orcamento!$A$7:$A$306,0)))</f>
        <v/>
      </c>
      <c r="C246" s="35" t="str">
        <f>IF(INDEX(Orcamento!$B$7:$B$306,MATCH(A246,Orcamento!$A$7:$A$306,0))="","",INDEX(Orcamento!$C$7:$C$306,MATCH(A246,Orcamento!$A$7:$A$306,0)))</f>
        <v/>
      </c>
      <c r="D246" s="37" t="str">
        <f>IF(INDEX(Orcamento!$B$7:$B$306,MATCH(A246,Orcamento!$A$7:$A$306,0))="","",INDEX(Orcamento!$K$7:$K$306,MATCH(A246,Orcamento!$A$7:$A$306,0)))</f>
        <v/>
      </c>
      <c r="E246" s="37" t="str">
        <f>IF(INDEX(Orcamento!$B$7:$B$306,MATCH(A246,Orcamento!$A$7:$A$306,0))="","",INDEX(Orcamento!$S$7:$S$306,MATCH(A246,Orcamento!$A$7:$A$306,0)))</f>
        <v/>
      </c>
      <c r="F246" s="22"/>
      <c r="G246" s="22"/>
      <c r="H246" s="22"/>
      <c r="I246" s="22"/>
      <c r="J246" s="16" t="str">
        <f t="shared" si="12"/>
        <v/>
      </c>
      <c r="K246" s="22"/>
      <c r="L246" s="16" t="str">
        <f t="shared" si="13"/>
        <v/>
      </c>
      <c r="M246" s="21"/>
      <c r="N246" s="21"/>
      <c r="O246" s="35" t="str">
        <f>IF(B246="","",IF(INDEX(Orcamento!$T$7:$T$306,MATCH(A246,Orcamento!$A$7:$A$306,0))&lt;&gt;"OK","Rever orçamento de origem",IF(OR(COUNT(F246:I246,K246)&lt;&gt;5,M246="",N246=""),"Falta concluir análise do artigo",IF(OR(MIN(F246:I246,K246)&lt;0,F246&gt;INDEX(Orcamento!$J$7:$J$306,MATCH(A246,Orcamento!$A$7:$A$306,0)),J246&lt;0,K246&gt;J246),"Rever exclusões ou coberturas",IF(AND(OR(INDEX(Orcamento!$D$7:$D$306,MATCH(A246,Orcamento!$A$7:$A$306,0))="Pessoal próprio",INDEX(Orcamento!$D$7:$D$306,MATCH(A246,Orcamento!$A$7:$A$306,0))="Maquinaria própria"),J246&lt;&gt;0),"Rever exclusão de recursos próprios","OK")))))</f>
        <v/>
      </c>
    </row>
    <row r="247" spans="1:15" ht="34.950000000000003" customHeight="1">
      <c r="A247" s="8" t="s">
        <v>1048</v>
      </c>
      <c r="B247" s="35" t="str">
        <f>IF(INDEX(Orcamento!$B$7:$B$306,MATCH(A247,Orcamento!$A$7:$A$306,0))="","",INDEX(Orcamento!$B$7:$B$306,MATCH(A247,Orcamento!$A$7:$A$306,0)))</f>
        <v/>
      </c>
      <c r="C247" s="35" t="str">
        <f>IF(INDEX(Orcamento!$B$7:$B$306,MATCH(A247,Orcamento!$A$7:$A$306,0))="","",INDEX(Orcamento!$C$7:$C$306,MATCH(A247,Orcamento!$A$7:$A$306,0)))</f>
        <v/>
      </c>
      <c r="D247" s="37" t="str">
        <f>IF(INDEX(Orcamento!$B$7:$B$306,MATCH(A247,Orcamento!$A$7:$A$306,0))="","",INDEX(Orcamento!$K$7:$K$306,MATCH(A247,Orcamento!$A$7:$A$306,0)))</f>
        <v/>
      </c>
      <c r="E247" s="37" t="str">
        <f>IF(INDEX(Orcamento!$B$7:$B$306,MATCH(A247,Orcamento!$A$7:$A$306,0))="","",INDEX(Orcamento!$S$7:$S$306,MATCH(A247,Orcamento!$A$7:$A$306,0)))</f>
        <v/>
      </c>
      <c r="F247" s="22"/>
      <c r="G247" s="22"/>
      <c r="H247" s="22"/>
      <c r="I247" s="22"/>
      <c r="J247" s="16" t="str">
        <f t="shared" si="12"/>
        <v/>
      </c>
      <c r="K247" s="22"/>
      <c r="L247" s="16" t="str">
        <f t="shared" si="13"/>
        <v/>
      </c>
      <c r="M247" s="21"/>
      <c r="N247" s="21"/>
      <c r="O247" s="35" t="str">
        <f>IF(B247="","",IF(INDEX(Orcamento!$T$7:$T$306,MATCH(A247,Orcamento!$A$7:$A$306,0))&lt;&gt;"OK","Rever orçamento de origem",IF(OR(COUNT(F247:I247,K247)&lt;&gt;5,M247="",N247=""),"Falta concluir análise do artigo",IF(OR(MIN(F247:I247,K247)&lt;0,F247&gt;INDEX(Orcamento!$J$7:$J$306,MATCH(A247,Orcamento!$A$7:$A$306,0)),J247&lt;0,K247&gt;J247),"Rever exclusões ou coberturas",IF(AND(OR(INDEX(Orcamento!$D$7:$D$306,MATCH(A247,Orcamento!$A$7:$A$306,0))="Pessoal próprio",INDEX(Orcamento!$D$7:$D$306,MATCH(A247,Orcamento!$A$7:$A$306,0))="Maquinaria própria"),J247&lt;&gt;0),"Rever exclusão de recursos próprios","OK")))))</f>
        <v/>
      </c>
    </row>
    <row r="248" spans="1:15" ht="34.950000000000003" customHeight="1">
      <c r="A248" s="8" t="s">
        <v>1049</v>
      </c>
      <c r="B248" s="35" t="str">
        <f>IF(INDEX(Orcamento!$B$7:$B$306,MATCH(A248,Orcamento!$A$7:$A$306,0))="","",INDEX(Orcamento!$B$7:$B$306,MATCH(A248,Orcamento!$A$7:$A$306,0)))</f>
        <v/>
      </c>
      <c r="C248" s="35" t="str">
        <f>IF(INDEX(Orcamento!$B$7:$B$306,MATCH(A248,Orcamento!$A$7:$A$306,0))="","",INDEX(Orcamento!$C$7:$C$306,MATCH(A248,Orcamento!$A$7:$A$306,0)))</f>
        <v/>
      </c>
      <c r="D248" s="37" t="str">
        <f>IF(INDEX(Orcamento!$B$7:$B$306,MATCH(A248,Orcamento!$A$7:$A$306,0))="","",INDEX(Orcamento!$K$7:$K$306,MATCH(A248,Orcamento!$A$7:$A$306,0)))</f>
        <v/>
      </c>
      <c r="E248" s="37" t="str">
        <f>IF(INDEX(Orcamento!$B$7:$B$306,MATCH(A248,Orcamento!$A$7:$A$306,0))="","",INDEX(Orcamento!$S$7:$S$306,MATCH(A248,Orcamento!$A$7:$A$306,0)))</f>
        <v/>
      </c>
      <c r="F248" s="22"/>
      <c r="G248" s="22"/>
      <c r="H248" s="22"/>
      <c r="I248" s="22"/>
      <c r="J248" s="16" t="str">
        <f t="shared" si="12"/>
        <v/>
      </c>
      <c r="K248" s="22"/>
      <c r="L248" s="16" t="str">
        <f t="shared" si="13"/>
        <v/>
      </c>
      <c r="M248" s="21"/>
      <c r="N248" s="21"/>
      <c r="O248" s="35" t="str">
        <f>IF(B248="","",IF(INDEX(Orcamento!$T$7:$T$306,MATCH(A248,Orcamento!$A$7:$A$306,0))&lt;&gt;"OK","Rever orçamento de origem",IF(OR(COUNT(F248:I248,K248)&lt;&gt;5,M248="",N248=""),"Falta concluir análise do artigo",IF(OR(MIN(F248:I248,K248)&lt;0,F248&gt;INDEX(Orcamento!$J$7:$J$306,MATCH(A248,Orcamento!$A$7:$A$306,0)),J248&lt;0,K248&gt;J248),"Rever exclusões ou coberturas",IF(AND(OR(INDEX(Orcamento!$D$7:$D$306,MATCH(A248,Orcamento!$A$7:$A$306,0))="Pessoal próprio",INDEX(Orcamento!$D$7:$D$306,MATCH(A248,Orcamento!$A$7:$A$306,0))="Maquinaria própria"),J248&lt;&gt;0),"Rever exclusão de recursos próprios","OK")))))</f>
        <v/>
      </c>
    </row>
    <row r="249" spans="1:15" ht="34.950000000000003" customHeight="1">
      <c r="A249" s="8" t="s">
        <v>1050</v>
      </c>
      <c r="B249" s="35" t="str">
        <f>IF(INDEX(Orcamento!$B$7:$B$306,MATCH(A249,Orcamento!$A$7:$A$306,0))="","",INDEX(Orcamento!$B$7:$B$306,MATCH(A249,Orcamento!$A$7:$A$306,0)))</f>
        <v/>
      </c>
      <c r="C249" s="35" t="str">
        <f>IF(INDEX(Orcamento!$B$7:$B$306,MATCH(A249,Orcamento!$A$7:$A$306,0))="","",INDEX(Orcamento!$C$7:$C$306,MATCH(A249,Orcamento!$A$7:$A$306,0)))</f>
        <v/>
      </c>
      <c r="D249" s="37" t="str">
        <f>IF(INDEX(Orcamento!$B$7:$B$306,MATCH(A249,Orcamento!$A$7:$A$306,0))="","",INDEX(Orcamento!$K$7:$K$306,MATCH(A249,Orcamento!$A$7:$A$306,0)))</f>
        <v/>
      </c>
      <c r="E249" s="37" t="str">
        <f>IF(INDEX(Orcamento!$B$7:$B$306,MATCH(A249,Orcamento!$A$7:$A$306,0))="","",INDEX(Orcamento!$S$7:$S$306,MATCH(A249,Orcamento!$A$7:$A$306,0)))</f>
        <v/>
      </c>
      <c r="F249" s="22"/>
      <c r="G249" s="22"/>
      <c r="H249" s="22"/>
      <c r="I249" s="22"/>
      <c r="J249" s="16" t="str">
        <f t="shared" si="12"/>
        <v/>
      </c>
      <c r="K249" s="22"/>
      <c r="L249" s="16" t="str">
        <f t="shared" si="13"/>
        <v/>
      </c>
      <c r="M249" s="21"/>
      <c r="N249" s="21"/>
      <c r="O249" s="35" t="str">
        <f>IF(B249="","",IF(INDEX(Orcamento!$T$7:$T$306,MATCH(A249,Orcamento!$A$7:$A$306,0))&lt;&gt;"OK","Rever orçamento de origem",IF(OR(COUNT(F249:I249,K249)&lt;&gt;5,M249="",N249=""),"Falta concluir análise do artigo",IF(OR(MIN(F249:I249,K249)&lt;0,F249&gt;INDEX(Orcamento!$J$7:$J$306,MATCH(A249,Orcamento!$A$7:$A$306,0)),J249&lt;0,K249&gt;J249),"Rever exclusões ou coberturas",IF(AND(OR(INDEX(Orcamento!$D$7:$D$306,MATCH(A249,Orcamento!$A$7:$A$306,0))="Pessoal próprio",INDEX(Orcamento!$D$7:$D$306,MATCH(A249,Orcamento!$A$7:$A$306,0))="Maquinaria própria"),J249&lt;&gt;0),"Rever exclusão de recursos próprios","OK")))))</f>
        <v/>
      </c>
    </row>
    <row r="250" spans="1:15" ht="34.950000000000003" customHeight="1">
      <c r="A250" s="8" t="s">
        <v>1051</v>
      </c>
      <c r="B250" s="35" t="str">
        <f>IF(INDEX(Orcamento!$B$7:$B$306,MATCH(A250,Orcamento!$A$7:$A$306,0))="","",INDEX(Orcamento!$B$7:$B$306,MATCH(A250,Orcamento!$A$7:$A$306,0)))</f>
        <v/>
      </c>
      <c r="C250" s="35" t="str">
        <f>IF(INDEX(Orcamento!$B$7:$B$306,MATCH(A250,Orcamento!$A$7:$A$306,0))="","",INDEX(Orcamento!$C$7:$C$306,MATCH(A250,Orcamento!$A$7:$A$306,0)))</f>
        <v/>
      </c>
      <c r="D250" s="37" t="str">
        <f>IF(INDEX(Orcamento!$B$7:$B$306,MATCH(A250,Orcamento!$A$7:$A$306,0))="","",INDEX(Orcamento!$K$7:$K$306,MATCH(A250,Orcamento!$A$7:$A$306,0)))</f>
        <v/>
      </c>
      <c r="E250" s="37" t="str">
        <f>IF(INDEX(Orcamento!$B$7:$B$306,MATCH(A250,Orcamento!$A$7:$A$306,0))="","",INDEX(Orcamento!$S$7:$S$306,MATCH(A250,Orcamento!$A$7:$A$306,0)))</f>
        <v/>
      </c>
      <c r="F250" s="22"/>
      <c r="G250" s="22"/>
      <c r="H250" s="22"/>
      <c r="I250" s="22"/>
      <c r="J250" s="16" t="str">
        <f t="shared" si="12"/>
        <v/>
      </c>
      <c r="K250" s="22"/>
      <c r="L250" s="16" t="str">
        <f t="shared" si="13"/>
        <v/>
      </c>
      <c r="M250" s="21"/>
      <c r="N250" s="21"/>
      <c r="O250" s="35" t="str">
        <f>IF(B250="","",IF(INDEX(Orcamento!$T$7:$T$306,MATCH(A250,Orcamento!$A$7:$A$306,0))&lt;&gt;"OK","Rever orçamento de origem",IF(OR(COUNT(F250:I250,K250)&lt;&gt;5,M250="",N250=""),"Falta concluir análise do artigo",IF(OR(MIN(F250:I250,K250)&lt;0,F250&gt;INDEX(Orcamento!$J$7:$J$306,MATCH(A250,Orcamento!$A$7:$A$306,0)),J250&lt;0,K250&gt;J250),"Rever exclusões ou coberturas",IF(AND(OR(INDEX(Orcamento!$D$7:$D$306,MATCH(A250,Orcamento!$A$7:$A$306,0))="Pessoal próprio",INDEX(Orcamento!$D$7:$D$306,MATCH(A250,Orcamento!$A$7:$A$306,0))="Maquinaria própria"),J250&lt;&gt;0),"Rever exclusão de recursos próprios","OK")))))</f>
        <v/>
      </c>
    </row>
    <row r="251" spans="1:15" ht="34.950000000000003" customHeight="1">
      <c r="A251" s="8" t="s">
        <v>1052</v>
      </c>
      <c r="B251" s="35" t="str">
        <f>IF(INDEX(Orcamento!$B$7:$B$306,MATCH(A251,Orcamento!$A$7:$A$306,0))="","",INDEX(Orcamento!$B$7:$B$306,MATCH(A251,Orcamento!$A$7:$A$306,0)))</f>
        <v/>
      </c>
      <c r="C251" s="35" t="str">
        <f>IF(INDEX(Orcamento!$B$7:$B$306,MATCH(A251,Orcamento!$A$7:$A$306,0))="","",INDEX(Orcamento!$C$7:$C$306,MATCH(A251,Orcamento!$A$7:$A$306,0)))</f>
        <v/>
      </c>
      <c r="D251" s="37" t="str">
        <f>IF(INDEX(Orcamento!$B$7:$B$306,MATCH(A251,Orcamento!$A$7:$A$306,0))="","",INDEX(Orcamento!$K$7:$K$306,MATCH(A251,Orcamento!$A$7:$A$306,0)))</f>
        <v/>
      </c>
      <c r="E251" s="37" t="str">
        <f>IF(INDEX(Orcamento!$B$7:$B$306,MATCH(A251,Orcamento!$A$7:$A$306,0))="","",INDEX(Orcamento!$S$7:$S$306,MATCH(A251,Orcamento!$A$7:$A$306,0)))</f>
        <v/>
      </c>
      <c r="F251" s="22"/>
      <c r="G251" s="22"/>
      <c r="H251" s="22"/>
      <c r="I251" s="22"/>
      <c r="J251" s="16" t="str">
        <f t="shared" si="12"/>
        <v/>
      </c>
      <c r="K251" s="22"/>
      <c r="L251" s="16" t="str">
        <f t="shared" si="13"/>
        <v/>
      </c>
      <c r="M251" s="21"/>
      <c r="N251" s="21"/>
      <c r="O251" s="35" t="str">
        <f>IF(B251="","",IF(INDEX(Orcamento!$T$7:$T$306,MATCH(A251,Orcamento!$A$7:$A$306,0))&lt;&gt;"OK","Rever orçamento de origem",IF(OR(COUNT(F251:I251,K251)&lt;&gt;5,M251="",N251=""),"Falta concluir análise do artigo",IF(OR(MIN(F251:I251,K251)&lt;0,F251&gt;INDEX(Orcamento!$J$7:$J$306,MATCH(A251,Orcamento!$A$7:$A$306,0)),J251&lt;0,K251&gt;J251),"Rever exclusões ou coberturas",IF(AND(OR(INDEX(Orcamento!$D$7:$D$306,MATCH(A251,Orcamento!$A$7:$A$306,0))="Pessoal próprio",INDEX(Orcamento!$D$7:$D$306,MATCH(A251,Orcamento!$A$7:$A$306,0))="Maquinaria própria"),J251&lt;&gt;0),"Rever exclusão de recursos próprios","OK")))))</f>
        <v/>
      </c>
    </row>
    <row r="252" spans="1:15" ht="34.950000000000003" customHeight="1">
      <c r="A252" s="8" t="s">
        <v>1053</v>
      </c>
      <c r="B252" s="35" t="str">
        <f>IF(INDEX(Orcamento!$B$7:$B$306,MATCH(A252,Orcamento!$A$7:$A$306,0))="","",INDEX(Orcamento!$B$7:$B$306,MATCH(A252,Orcamento!$A$7:$A$306,0)))</f>
        <v/>
      </c>
      <c r="C252" s="35" t="str">
        <f>IF(INDEX(Orcamento!$B$7:$B$306,MATCH(A252,Orcamento!$A$7:$A$306,0))="","",INDEX(Orcamento!$C$7:$C$306,MATCH(A252,Orcamento!$A$7:$A$306,0)))</f>
        <v/>
      </c>
      <c r="D252" s="37" t="str">
        <f>IF(INDEX(Orcamento!$B$7:$B$306,MATCH(A252,Orcamento!$A$7:$A$306,0))="","",INDEX(Orcamento!$K$7:$K$306,MATCH(A252,Orcamento!$A$7:$A$306,0)))</f>
        <v/>
      </c>
      <c r="E252" s="37" t="str">
        <f>IF(INDEX(Orcamento!$B$7:$B$306,MATCH(A252,Orcamento!$A$7:$A$306,0))="","",INDEX(Orcamento!$S$7:$S$306,MATCH(A252,Orcamento!$A$7:$A$306,0)))</f>
        <v/>
      </c>
      <c r="F252" s="22"/>
      <c r="G252" s="22"/>
      <c r="H252" s="22"/>
      <c r="I252" s="22"/>
      <c r="J252" s="16" t="str">
        <f t="shared" si="12"/>
        <v/>
      </c>
      <c r="K252" s="22"/>
      <c r="L252" s="16" t="str">
        <f t="shared" si="13"/>
        <v/>
      </c>
      <c r="M252" s="21"/>
      <c r="N252" s="21"/>
      <c r="O252" s="35" t="str">
        <f>IF(B252="","",IF(INDEX(Orcamento!$T$7:$T$306,MATCH(A252,Orcamento!$A$7:$A$306,0))&lt;&gt;"OK","Rever orçamento de origem",IF(OR(COUNT(F252:I252,K252)&lt;&gt;5,M252="",N252=""),"Falta concluir análise do artigo",IF(OR(MIN(F252:I252,K252)&lt;0,F252&gt;INDEX(Orcamento!$J$7:$J$306,MATCH(A252,Orcamento!$A$7:$A$306,0)),J252&lt;0,K252&gt;J252),"Rever exclusões ou coberturas",IF(AND(OR(INDEX(Orcamento!$D$7:$D$306,MATCH(A252,Orcamento!$A$7:$A$306,0))="Pessoal próprio",INDEX(Orcamento!$D$7:$D$306,MATCH(A252,Orcamento!$A$7:$A$306,0))="Maquinaria própria"),J252&lt;&gt;0),"Rever exclusão de recursos próprios","OK")))))</f>
        <v/>
      </c>
    </row>
    <row r="253" spans="1:15" ht="34.950000000000003" customHeight="1">
      <c r="A253" s="8" t="s">
        <v>1054</v>
      </c>
      <c r="B253" s="35" t="str">
        <f>IF(INDEX(Orcamento!$B$7:$B$306,MATCH(A253,Orcamento!$A$7:$A$306,0))="","",INDEX(Orcamento!$B$7:$B$306,MATCH(A253,Orcamento!$A$7:$A$306,0)))</f>
        <v/>
      </c>
      <c r="C253" s="35" t="str">
        <f>IF(INDEX(Orcamento!$B$7:$B$306,MATCH(A253,Orcamento!$A$7:$A$306,0))="","",INDEX(Orcamento!$C$7:$C$306,MATCH(A253,Orcamento!$A$7:$A$306,0)))</f>
        <v/>
      </c>
      <c r="D253" s="37" t="str">
        <f>IF(INDEX(Orcamento!$B$7:$B$306,MATCH(A253,Orcamento!$A$7:$A$306,0))="","",INDEX(Orcamento!$K$7:$K$306,MATCH(A253,Orcamento!$A$7:$A$306,0)))</f>
        <v/>
      </c>
      <c r="E253" s="37" t="str">
        <f>IF(INDEX(Orcamento!$B$7:$B$306,MATCH(A253,Orcamento!$A$7:$A$306,0))="","",INDEX(Orcamento!$S$7:$S$306,MATCH(A253,Orcamento!$A$7:$A$306,0)))</f>
        <v/>
      </c>
      <c r="F253" s="22"/>
      <c r="G253" s="22"/>
      <c r="H253" s="22"/>
      <c r="I253" s="22"/>
      <c r="J253" s="16" t="str">
        <f t="shared" si="12"/>
        <v/>
      </c>
      <c r="K253" s="22"/>
      <c r="L253" s="16" t="str">
        <f t="shared" si="13"/>
        <v/>
      </c>
      <c r="M253" s="21"/>
      <c r="N253" s="21"/>
      <c r="O253" s="35" t="str">
        <f>IF(B253="","",IF(INDEX(Orcamento!$T$7:$T$306,MATCH(A253,Orcamento!$A$7:$A$306,0))&lt;&gt;"OK","Rever orçamento de origem",IF(OR(COUNT(F253:I253,K253)&lt;&gt;5,M253="",N253=""),"Falta concluir análise do artigo",IF(OR(MIN(F253:I253,K253)&lt;0,F253&gt;INDEX(Orcamento!$J$7:$J$306,MATCH(A253,Orcamento!$A$7:$A$306,0)),J253&lt;0,K253&gt;J253),"Rever exclusões ou coberturas",IF(AND(OR(INDEX(Orcamento!$D$7:$D$306,MATCH(A253,Orcamento!$A$7:$A$306,0))="Pessoal próprio",INDEX(Orcamento!$D$7:$D$306,MATCH(A253,Orcamento!$A$7:$A$306,0))="Maquinaria própria"),J253&lt;&gt;0),"Rever exclusão de recursos próprios","OK")))))</f>
        <v/>
      </c>
    </row>
    <row r="254" spans="1:15" ht="34.950000000000003" customHeight="1">
      <c r="A254" s="8" t="s">
        <v>1055</v>
      </c>
      <c r="B254" s="35" t="str">
        <f>IF(INDEX(Orcamento!$B$7:$B$306,MATCH(A254,Orcamento!$A$7:$A$306,0))="","",INDEX(Orcamento!$B$7:$B$306,MATCH(A254,Orcamento!$A$7:$A$306,0)))</f>
        <v/>
      </c>
      <c r="C254" s="35" t="str">
        <f>IF(INDEX(Orcamento!$B$7:$B$306,MATCH(A254,Orcamento!$A$7:$A$306,0))="","",INDEX(Orcamento!$C$7:$C$306,MATCH(A254,Orcamento!$A$7:$A$306,0)))</f>
        <v/>
      </c>
      <c r="D254" s="37" t="str">
        <f>IF(INDEX(Orcamento!$B$7:$B$306,MATCH(A254,Orcamento!$A$7:$A$306,0))="","",INDEX(Orcamento!$K$7:$K$306,MATCH(A254,Orcamento!$A$7:$A$306,0)))</f>
        <v/>
      </c>
      <c r="E254" s="37" t="str">
        <f>IF(INDEX(Orcamento!$B$7:$B$306,MATCH(A254,Orcamento!$A$7:$A$306,0))="","",INDEX(Orcamento!$S$7:$S$306,MATCH(A254,Orcamento!$A$7:$A$306,0)))</f>
        <v/>
      </c>
      <c r="F254" s="22"/>
      <c r="G254" s="22"/>
      <c r="H254" s="22"/>
      <c r="I254" s="22"/>
      <c r="J254" s="16" t="str">
        <f t="shared" si="12"/>
        <v/>
      </c>
      <c r="K254" s="22"/>
      <c r="L254" s="16" t="str">
        <f t="shared" si="13"/>
        <v/>
      </c>
      <c r="M254" s="21"/>
      <c r="N254" s="21"/>
      <c r="O254" s="35" t="str">
        <f>IF(B254="","",IF(INDEX(Orcamento!$T$7:$T$306,MATCH(A254,Orcamento!$A$7:$A$306,0))&lt;&gt;"OK","Rever orçamento de origem",IF(OR(COUNT(F254:I254,K254)&lt;&gt;5,M254="",N254=""),"Falta concluir análise do artigo",IF(OR(MIN(F254:I254,K254)&lt;0,F254&gt;INDEX(Orcamento!$J$7:$J$306,MATCH(A254,Orcamento!$A$7:$A$306,0)),J254&lt;0,K254&gt;J254),"Rever exclusões ou coberturas",IF(AND(OR(INDEX(Orcamento!$D$7:$D$306,MATCH(A254,Orcamento!$A$7:$A$306,0))="Pessoal próprio",INDEX(Orcamento!$D$7:$D$306,MATCH(A254,Orcamento!$A$7:$A$306,0))="Maquinaria própria"),J254&lt;&gt;0),"Rever exclusão de recursos próprios","OK")))))</f>
        <v/>
      </c>
    </row>
    <row r="255" spans="1:15" ht="34.950000000000003" customHeight="1">
      <c r="A255" s="8" t="s">
        <v>1056</v>
      </c>
      <c r="B255" s="35" t="str">
        <f>IF(INDEX(Orcamento!$B$7:$B$306,MATCH(A255,Orcamento!$A$7:$A$306,0))="","",INDEX(Orcamento!$B$7:$B$306,MATCH(A255,Orcamento!$A$7:$A$306,0)))</f>
        <v/>
      </c>
      <c r="C255" s="35" t="str">
        <f>IF(INDEX(Orcamento!$B$7:$B$306,MATCH(A255,Orcamento!$A$7:$A$306,0))="","",INDEX(Orcamento!$C$7:$C$306,MATCH(A255,Orcamento!$A$7:$A$306,0)))</f>
        <v/>
      </c>
      <c r="D255" s="37" t="str">
        <f>IF(INDEX(Orcamento!$B$7:$B$306,MATCH(A255,Orcamento!$A$7:$A$306,0))="","",INDEX(Orcamento!$K$7:$K$306,MATCH(A255,Orcamento!$A$7:$A$306,0)))</f>
        <v/>
      </c>
      <c r="E255" s="37" t="str">
        <f>IF(INDEX(Orcamento!$B$7:$B$306,MATCH(A255,Orcamento!$A$7:$A$306,0))="","",INDEX(Orcamento!$S$7:$S$306,MATCH(A255,Orcamento!$A$7:$A$306,0)))</f>
        <v/>
      </c>
      <c r="F255" s="22"/>
      <c r="G255" s="22"/>
      <c r="H255" s="22"/>
      <c r="I255" s="22"/>
      <c r="J255" s="16" t="str">
        <f t="shared" si="12"/>
        <v/>
      </c>
      <c r="K255" s="22"/>
      <c r="L255" s="16" t="str">
        <f t="shared" si="13"/>
        <v/>
      </c>
      <c r="M255" s="21"/>
      <c r="N255" s="21"/>
      <c r="O255" s="35" t="str">
        <f>IF(B255="","",IF(INDEX(Orcamento!$T$7:$T$306,MATCH(A255,Orcamento!$A$7:$A$306,0))&lt;&gt;"OK","Rever orçamento de origem",IF(OR(COUNT(F255:I255,K255)&lt;&gt;5,M255="",N255=""),"Falta concluir análise do artigo",IF(OR(MIN(F255:I255,K255)&lt;0,F255&gt;INDEX(Orcamento!$J$7:$J$306,MATCH(A255,Orcamento!$A$7:$A$306,0)),J255&lt;0,K255&gt;J255),"Rever exclusões ou coberturas",IF(AND(OR(INDEX(Orcamento!$D$7:$D$306,MATCH(A255,Orcamento!$A$7:$A$306,0))="Pessoal próprio",INDEX(Orcamento!$D$7:$D$306,MATCH(A255,Orcamento!$A$7:$A$306,0))="Maquinaria própria"),J255&lt;&gt;0),"Rever exclusão de recursos próprios","OK")))))</f>
        <v/>
      </c>
    </row>
    <row r="256" spans="1:15" ht="34.950000000000003" customHeight="1">
      <c r="A256" s="8" t="s">
        <v>1057</v>
      </c>
      <c r="B256" s="35" t="str">
        <f>IF(INDEX(Orcamento!$B$7:$B$306,MATCH(A256,Orcamento!$A$7:$A$306,0))="","",INDEX(Orcamento!$B$7:$B$306,MATCH(A256,Orcamento!$A$7:$A$306,0)))</f>
        <v/>
      </c>
      <c r="C256" s="35" t="str">
        <f>IF(INDEX(Orcamento!$B$7:$B$306,MATCH(A256,Orcamento!$A$7:$A$306,0))="","",INDEX(Orcamento!$C$7:$C$306,MATCH(A256,Orcamento!$A$7:$A$306,0)))</f>
        <v/>
      </c>
      <c r="D256" s="37" t="str">
        <f>IF(INDEX(Orcamento!$B$7:$B$306,MATCH(A256,Orcamento!$A$7:$A$306,0))="","",INDEX(Orcamento!$K$7:$K$306,MATCH(A256,Orcamento!$A$7:$A$306,0)))</f>
        <v/>
      </c>
      <c r="E256" s="37" t="str">
        <f>IF(INDEX(Orcamento!$B$7:$B$306,MATCH(A256,Orcamento!$A$7:$A$306,0))="","",INDEX(Orcamento!$S$7:$S$306,MATCH(A256,Orcamento!$A$7:$A$306,0)))</f>
        <v/>
      </c>
      <c r="F256" s="22"/>
      <c r="G256" s="22"/>
      <c r="H256" s="22"/>
      <c r="I256" s="22"/>
      <c r="J256" s="16" t="str">
        <f t="shared" si="12"/>
        <v/>
      </c>
      <c r="K256" s="22"/>
      <c r="L256" s="16" t="str">
        <f t="shared" si="13"/>
        <v/>
      </c>
      <c r="M256" s="21"/>
      <c r="N256" s="21"/>
      <c r="O256" s="35" t="str">
        <f>IF(B256="","",IF(INDEX(Orcamento!$T$7:$T$306,MATCH(A256,Orcamento!$A$7:$A$306,0))&lt;&gt;"OK","Rever orçamento de origem",IF(OR(COUNT(F256:I256,K256)&lt;&gt;5,M256="",N256=""),"Falta concluir análise do artigo",IF(OR(MIN(F256:I256,K256)&lt;0,F256&gt;INDEX(Orcamento!$J$7:$J$306,MATCH(A256,Orcamento!$A$7:$A$306,0)),J256&lt;0,K256&gt;J256),"Rever exclusões ou coberturas",IF(AND(OR(INDEX(Orcamento!$D$7:$D$306,MATCH(A256,Orcamento!$A$7:$A$306,0))="Pessoal próprio",INDEX(Orcamento!$D$7:$D$306,MATCH(A256,Orcamento!$A$7:$A$306,0))="Maquinaria própria"),J256&lt;&gt;0),"Rever exclusão de recursos próprios","OK")))))</f>
        <v/>
      </c>
    </row>
    <row r="257" spans="1:15" ht="34.950000000000003" customHeight="1">
      <c r="A257" s="8" t="s">
        <v>1058</v>
      </c>
      <c r="B257" s="35" t="str">
        <f>IF(INDEX(Orcamento!$B$7:$B$306,MATCH(A257,Orcamento!$A$7:$A$306,0))="","",INDEX(Orcamento!$B$7:$B$306,MATCH(A257,Orcamento!$A$7:$A$306,0)))</f>
        <v/>
      </c>
      <c r="C257" s="35" t="str">
        <f>IF(INDEX(Orcamento!$B$7:$B$306,MATCH(A257,Orcamento!$A$7:$A$306,0))="","",INDEX(Orcamento!$C$7:$C$306,MATCH(A257,Orcamento!$A$7:$A$306,0)))</f>
        <v/>
      </c>
      <c r="D257" s="37" t="str">
        <f>IF(INDEX(Orcamento!$B$7:$B$306,MATCH(A257,Orcamento!$A$7:$A$306,0))="","",INDEX(Orcamento!$K$7:$K$306,MATCH(A257,Orcamento!$A$7:$A$306,0)))</f>
        <v/>
      </c>
      <c r="E257" s="37" t="str">
        <f>IF(INDEX(Orcamento!$B$7:$B$306,MATCH(A257,Orcamento!$A$7:$A$306,0))="","",INDEX(Orcamento!$S$7:$S$306,MATCH(A257,Orcamento!$A$7:$A$306,0)))</f>
        <v/>
      </c>
      <c r="F257" s="22"/>
      <c r="G257" s="22"/>
      <c r="H257" s="22"/>
      <c r="I257" s="22"/>
      <c r="J257" s="16" t="str">
        <f t="shared" si="12"/>
        <v/>
      </c>
      <c r="K257" s="22"/>
      <c r="L257" s="16" t="str">
        <f t="shared" si="13"/>
        <v/>
      </c>
      <c r="M257" s="21"/>
      <c r="N257" s="21"/>
      <c r="O257" s="35" t="str">
        <f>IF(B257="","",IF(INDEX(Orcamento!$T$7:$T$306,MATCH(A257,Orcamento!$A$7:$A$306,0))&lt;&gt;"OK","Rever orçamento de origem",IF(OR(COUNT(F257:I257,K257)&lt;&gt;5,M257="",N257=""),"Falta concluir análise do artigo",IF(OR(MIN(F257:I257,K257)&lt;0,F257&gt;INDEX(Orcamento!$J$7:$J$306,MATCH(A257,Orcamento!$A$7:$A$306,0)),J257&lt;0,K257&gt;J257),"Rever exclusões ou coberturas",IF(AND(OR(INDEX(Orcamento!$D$7:$D$306,MATCH(A257,Orcamento!$A$7:$A$306,0))="Pessoal próprio",INDEX(Orcamento!$D$7:$D$306,MATCH(A257,Orcamento!$A$7:$A$306,0))="Maquinaria própria"),J257&lt;&gt;0),"Rever exclusão de recursos próprios","OK")))))</f>
        <v/>
      </c>
    </row>
    <row r="258" spans="1:15" ht="34.950000000000003" customHeight="1">
      <c r="A258" s="8" t="s">
        <v>1059</v>
      </c>
      <c r="B258" s="35" t="str">
        <f>IF(INDEX(Orcamento!$B$7:$B$306,MATCH(A258,Orcamento!$A$7:$A$306,0))="","",INDEX(Orcamento!$B$7:$B$306,MATCH(A258,Orcamento!$A$7:$A$306,0)))</f>
        <v/>
      </c>
      <c r="C258" s="35" t="str">
        <f>IF(INDEX(Orcamento!$B$7:$B$306,MATCH(A258,Orcamento!$A$7:$A$306,0))="","",INDEX(Orcamento!$C$7:$C$306,MATCH(A258,Orcamento!$A$7:$A$306,0)))</f>
        <v/>
      </c>
      <c r="D258" s="37" t="str">
        <f>IF(INDEX(Orcamento!$B$7:$B$306,MATCH(A258,Orcamento!$A$7:$A$306,0))="","",INDEX(Orcamento!$K$7:$K$306,MATCH(A258,Orcamento!$A$7:$A$306,0)))</f>
        <v/>
      </c>
      <c r="E258" s="37" t="str">
        <f>IF(INDEX(Orcamento!$B$7:$B$306,MATCH(A258,Orcamento!$A$7:$A$306,0))="","",INDEX(Orcamento!$S$7:$S$306,MATCH(A258,Orcamento!$A$7:$A$306,0)))</f>
        <v/>
      </c>
      <c r="F258" s="22"/>
      <c r="G258" s="22"/>
      <c r="H258" s="22"/>
      <c r="I258" s="22"/>
      <c r="J258" s="16" t="str">
        <f t="shared" si="12"/>
        <v/>
      </c>
      <c r="K258" s="22"/>
      <c r="L258" s="16" t="str">
        <f t="shared" si="13"/>
        <v/>
      </c>
      <c r="M258" s="21"/>
      <c r="N258" s="21"/>
      <c r="O258" s="35" t="str">
        <f>IF(B258="","",IF(INDEX(Orcamento!$T$7:$T$306,MATCH(A258,Orcamento!$A$7:$A$306,0))&lt;&gt;"OK","Rever orçamento de origem",IF(OR(COUNT(F258:I258,K258)&lt;&gt;5,M258="",N258=""),"Falta concluir análise do artigo",IF(OR(MIN(F258:I258,K258)&lt;0,F258&gt;INDEX(Orcamento!$J$7:$J$306,MATCH(A258,Orcamento!$A$7:$A$306,0)),J258&lt;0,K258&gt;J258),"Rever exclusões ou coberturas",IF(AND(OR(INDEX(Orcamento!$D$7:$D$306,MATCH(A258,Orcamento!$A$7:$A$306,0))="Pessoal próprio",INDEX(Orcamento!$D$7:$D$306,MATCH(A258,Orcamento!$A$7:$A$306,0))="Maquinaria própria"),J258&lt;&gt;0),"Rever exclusão de recursos próprios","OK")))))</f>
        <v/>
      </c>
    </row>
    <row r="259" spans="1:15" ht="34.950000000000003" customHeight="1">
      <c r="A259" s="8" t="s">
        <v>1060</v>
      </c>
      <c r="B259" s="35" t="str">
        <f>IF(INDEX(Orcamento!$B$7:$B$306,MATCH(A259,Orcamento!$A$7:$A$306,0))="","",INDEX(Orcamento!$B$7:$B$306,MATCH(A259,Orcamento!$A$7:$A$306,0)))</f>
        <v/>
      </c>
      <c r="C259" s="35" t="str">
        <f>IF(INDEX(Orcamento!$B$7:$B$306,MATCH(A259,Orcamento!$A$7:$A$306,0))="","",INDEX(Orcamento!$C$7:$C$306,MATCH(A259,Orcamento!$A$7:$A$306,0)))</f>
        <v/>
      </c>
      <c r="D259" s="37" t="str">
        <f>IF(INDEX(Orcamento!$B$7:$B$306,MATCH(A259,Orcamento!$A$7:$A$306,0))="","",INDEX(Orcamento!$K$7:$K$306,MATCH(A259,Orcamento!$A$7:$A$306,0)))</f>
        <v/>
      </c>
      <c r="E259" s="37" t="str">
        <f>IF(INDEX(Orcamento!$B$7:$B$306,MATCH(A259,Orcamento!$A$7:$A$306,0))="","",INDEX(Orcamento!$S$7:$S$306,MATCH(A259,Orcamento!$A$7:$A$306,0)))</f>
        <v/>
      </c>
      <c r="F259" s="22"/>
      <c r="G259" s="22"/>
      <c r="H259" s="22"/>
      <c r="I259" s="22"/>
      <c r="J259" s="16" t="str">
        <f t="shared" si="12"/>
        <v/>
      </c>
      <c r="K259" s="22"/>
      <c r="L259" s="16" t="str">
        <f t="shared" si="13"/>
        <v/>
      </c>
      <c r="M259" s="21"/>
      <c r="N259" s="21"/>
      <c r="O259" s="35" t="str">
        <f>IF(B259="","",IF(INDEX(Orcamento!$T$7:$T$306,MATCH(A259,Orcamento!$A$7:$A$306,0))&lt;&gt;"OK","Rever orçamento de origem",IF(OR(COUNT(F259:I259,K259)&lt;&gt;5,M259="",N259=""),"Falta concluir análise do artigo",IF(OR(MIN(F259:I259,K259)&lt;0,F259&gt;INDEX(Orcamento!$J$7:$J$306,MATCH(A259,Orcamento!$A$7:$A$306,0)),J259&lt;0,K259&gt;J259),"Rever exclusões ou coberturas",IF(AND(OR(INDEX(Orcamento!$D$7:$D$306,MATCH(A259,Orcamento!$A$7:$A$306,0))="Pessoal próprio",INDEX(Orcamento!$D$7:$D$306,MATCH(A259,Orcamento!$A$7:$A$306,0))="Maquinaria própria"),J259&lt;&gt;0),"Rever exclusão de recursos próprios","OK")))))</f>
        <v/>
      </c>
    </row>
    <row r="260" spans="1:15" ht="34.950000000000003" customHeight="1">
      <c r="A260" s="8" t="s">
        <v>1061</v>
      </c>
      <c r="B260" s="35" t="str">
        <f>IF(INDEX(Orcamento!$B$7:$B$306,MATCH(A260,Orcamento!$A$7:$A$306,0))="","",INDEX(Orcamento!$B$7:$B$306,MATCH(A260,Orcamento!$A$7:$A$306,0)))</f>
        <v/>
      </c>
      <c r="C260" s="35" t="str">
        <f>IF(INDEX(Orcamento!$B$7:$B$306,MATCH(A260,Orcamento!$A$7:$A$306,0))="","",INDEX(Orcamento!$C$7:$C$306,MATCH(A260,Orcamento!$A$7:$A$306,0)))</f>
        <v/>
      </c>
      <c r="D260" s="37" t="str">
        <f>IF(INDEX(Orcamento!$B$7:$B$306,MATCH(A260,Orcamento!$A$7:$A$306,0))="","",INDEX(Orcamento!$K$7:$K$306,MATCH(A260,Orcamento!$A$7:$A$306,0)))</f>
        <v/>
      </c>
      <c r="E260" s="37" t="str">
        <f>IF(INDEX(Orcamento!$B$7:$B$306,MATCH(A260,Orcamento!$A$7:$A$306,0))="","",INDEX(Orcamento!$S$7:$S$306,MATCH(A260,Orcamento!$A$7:$A$306,0)))</f>
        <v/>
      </c>
      <c r="F260" s="22"/>
      <c r="G260" s="22"/>
      <c r="H260" s="22"/>
      <c r="I260" s="22"/>
      <c r="J260" s="16" t="str">
        <f t="shared" si="12"/>
        <v/>
      </c>
      <c r="K260" s="22"/>
      <c r="L260" s="16" t="str">
        <f t="shared" si="13"/>
        <v/>
      </c>
      <c r="M260" s="21"/>
      <c r="N260" s="21"/>
      <c r="O260" s="35" t="str">
        <f>IF(B260="","",IF(INDEX(Orcamento!$T$7:$T$306,MATCH(A260,Orcamento!$A$7:$A$306,0))&lt;&gt;"OK","Rever orçamento de origem",IF(OR(COUNT(F260:I260,K260)&lt;&gt;5,M260="",N260=""),"Falta concluir análise do artigo",IF(OR(MIN(F260:I260,K260)&lt;0,F260&gt;INDEX(Orcamento!$J$7:$J$306,MATCH(A260,Orcamento!$A$7:$A$306,0)),J260&lt;0,K260&gt;J260),"Rever exclusões ou coberturas",IF(AND(OR(INDEX(Orcamento!$D$7:$D$306,MATCH(A260,Orcamento!$A$7:$A$306,0))="Pessoal próprio",INDEX(Orcamento!$D$7:$D$306,MATCH(A260,Orcamento!$A$7:$A$306,0))="Maquinaria própria"),J260&lt;&gt;0),"Rever exclusão de recursos próprios","OK")))))</f>
        <v/>
      </c>
    </row>
    <row r="261" spans="1:15" ht="34.950000000000003" customHeight="1">
      <c r="A261" s="8" t="s">
        <v>1062</v>
      </c>
      <c r="B261" s="35" t="str">
        <f>IF(INDEX(Orcamento!$B$7:$B$306,MATCH(A261,Orcamento!$A$7:$A$306,0))="","",INDEX(Orcamento!$B$7:$B$306,MATCH(A261,Orcamento!$A$7:$A$306,0)))</f>
        <v/>
      </c>
      <c r="C261" s="35" t="str">
        <f>IF(INDEX(Orcamento!$B$7:$B$306,MATCH(A261,Orcamento!$A$7:$A$306,0))="","",INDEX(Orcamento!$C$7:$C$306,MATCH(A261,Orcamento!$A$7:$A$306,0)))</f>
        <v/>
      </c>
      <c r="D261" s="37" t="str">
        <f>IF(INDEX(Orcamento!$B$7:$B$306,MATCH(A261,Orcamento!$A$7:$A$306,0))="","",INDEX(Orcamento!$K$7:$K$306,MATCH(A261,Orcamento!$A$7:$A$306,0)))</f>
        <v/>
      </c>
      <c r="E261" s="37" t="str">
        <f>IF(INDEX(Orcamento!$B$7:$B$306,MATCH(A261,Orcamento!$A$7:$A$306,0))="","",INDEX(Orcamento!$S$7:$S$306,MATCH(A261,Orcamento!$A$7:$A$306,0)))</f>
        <v/>
      </c>
      <c r="F261" s="22"/>
      <c r="G261" s="22"/>
      <c r="H261" s="22"/>
      <c r="I261" s="22"/>
      <c r="J261" s="16" t="str">
        <f t="shared" si="12"/>
        <v/>
      </c>
      <c r="K261" s="22"/>
      <c r="L261" s="16" t="str">
        <f t="shared" si="13"/>
        <v/>
      </c>
      <c r="M261" s="21"/>
      <c r="N261" s="21"/>
      <c r="O261" s="35" t="str">
        <f>IF(B261="","",IF(INDEX(Orcamento!$T$7:$T$306,MATCH(A261,Orcamento!$A$7:$A$306,0))&lt;&gt;"OK","Rever orçamento de origem",IF(OR(COUNT(F261:I261,K261)&lt;&gt;5,M261="",N261=""),"Falta concluir análise do artigo",IF(OR(MIN(F261:I261,K261)&lt;0,F261&gt;INDEX(Orcamento!$J$7:$J$306,MATCH(A261,Orcamento!$A$7:$A$306,0)),J261&lt;0,K261&gt;J261),"Rever exclusões ou coberturas",IF(AND(OR(INDEX(Orcamento!$D$7:$D$306,MATCH(A261,Orcamento!$A$7:$A$306,0))="Pessoal próprio",INDEX(Orcamento!$D$7:$D$306,MATCH(A261,Orcamento!$A$7:$A$306,0))="Maquinaria própria"),J261&lt;&gt;0),"Rever exclusão de recursos próprios","OK")))))</f>
        <v/>
      </c>
    </row>
    <row r="262" spans="1:15" ht="34.950000000000003" customHeight="1">
      <c r="A262" s="8" t="s">
        <v>1063</v>
      </c>
      <c r="B262" s="35" t="str">
        <f>IF(INDEX(Orcamento!$B$7:$B$306,MATCH(A262,Orcamento!$A$7:$A$306,0))="","",INDEX(Orcamento!$B$7:$B$306,MATCH(A262,Orcamento!$A$7:$A$306,0)))</f>
        <v/>
      </c>
      <c r="C262" s="35" t="str">
        <f>IF(INDEX(Orcamento!$B$7:$B$306,MATCH(A262,Orcamento!$A$7:$A$306,0))="","",INDEX(Orcamento!$C$7:$C$306,MATCH(A262,Orcamento!$A$7:$A$306,0)))</f>
        <v/>
      </c>
      <c r="D262" s="37" t="str">
        <f>IF(INDEX(Orcamento!$B$7:$B$306,MATCH(A262,Orcamento!$A$7:$A$306,0))="","",INDEX(Orcamento!$K$7:$K$306,MATCH(A262,Orcamento!$A$7:$A$306,0)))</f>
        <v/>
      </c>
      <c r="E262" s="37" t="str">
        <f>IF(INDEX(Orcamento!$B$7:$B$306,MATCH(A262,Orcamento!$A$7:$A$306,0))="","",INDEX(Orcamento!$S$7:$S$306,MATCH(A262,Orcamento!$A$7:$A$306,0)))</f>
        <v/>
      </c>
      <c r="F262" s="22"/>
      <c r="G262" s="22"/>
      <c r="H262" s="22"/>
      <c r="I262" s="22"/>
      <c r="J262" s="16" t="str">
        <f t="shared" si="12"/>
        <v/>
      </c>
      <c r="K262" s="22"/>
      <c r="L262" s="16" t="str">
        <f t="shared" si="13"/>
        <v/>
      </c>
      <c r="M262" s="21"/>
      <c r="N262" s="21"/>
      <c r="O262" s="35" t="str">
        <f>IF(B262="","",IF(INDEX(Orcamento!$T$7:$T$306,MATCH(A262,Orcamento!$A$7:$A$306,0))&lt;&gt;"OK","Rever orçamento de origem",IF(OR(COUNT(F262:I262,K262)&lt;&gt;5,M262="",N262=""),"Falta concluir análise do artigo",IF(OR(MIN(F262:I262,K262)&lt;0,F262&gt;INDEX(Orcamento!$J$7:$J$306,MATCH(A262,Orcamento!$A$7:$A$306,0)),J262&lt;0,K262&gt;J262),"Rever exclusões ou coberturas",IF(AND(OR(INDEX(Orcamento!$D$7:$D$306,MATCH(A262,Orcamento!$A$7:$A$306,0))="Pessoal próprio",INDEX(Orcamento!$D$7:$D$306,MATCH(A262,Orcamento!$A$7:$A$306,0))="Maquinaria própria"),J262&lt;&gt;0),"Rever exclusão de recursos próprios","OK")))))</f>
        <v/>
      </c>
    </row>
    <row r="263" spans="1:15" ht="34.950000000000003" customHeight="1">
      <c r="A263" s="8" t="s">
        <v>1064</v>
      </c>
      <c r="B263" s="35" t="str">
        <f>IF(INDEX(Orcamento!$B$7:$B$306,MATCH(A263,Orcamento!$A$7:$A$306,0))="","",INDEX(Orcamento!$B$7:$B$306,MATCH(A263,Orcamento!$A$7:$A$306,0)))</f>
        <v/>
      </c>
      <c r="C263" s="35" t="str">
        <f>IF(INDEX(Orcamento!$B$7:$B$306,MATCH(A263,Orcamento!$A$7:$A$306,0))="","",INDEX(Orcamento!$C$7:$C$306,MATCH(A263,Orcamento!$A$7:$A$306,0)))</f>
        <v/>
      </c>
      <c r="D263" s="37" t="str">
        <f>IF(INDEX(Orcamento!$B$7:$B$306,MATCH(A263,Orcamento!$A$7:$A$306,0))="","",INDEX(Orcamento!$K$7:$K$306,MATCH(A263,Orcamento!$A$7:$A$306,0)))</f>
        <v/>
      </c>
      <c r="E263" s="37" t="str">
        <f>IF(INDEX(Orcamento!$B$7:$B$306,MATCH(A263,Orcamento!$A$7:$A$306,0))="","",INDEX(Orcamento!$S$7:$S$306,MATCH(A263,Orcamento!$A$7:$A$306,0)))</f>
        <v/>
      </c>
      <c r="F263" s="22"/>
      <c r="G263" s="22"/>
      <c r="H263" s="22"/>
      <c r="I263" s="22"/>
      <c r="J263" s="16" t="str">
        <f t="shared" si="12"/>
        <v/>
      </c>
      <c r="K263" s="22"/>
      <c r="L263" s="16" t="str">
        <f t="shared" si="13"/>
        <v/>
      </c>
      <c r="M263" s="21"/>
      <c r="N263" s="21"/>
      <c r="O263" s="35" t="str">
        <f>IF(B263="","",IF(INDEX(Orcamento!$T$7:$T$306,MATCH(A263,Orcamento!$A$7:$A$306,0))&lt;&gt;"OK","Rever orçamento de origem",IF(OR(COUNT(F263:I263,K263)&lt;&gt;5,M263="",N263=""),"Falta concluir análise do artigo",IF(OR(MIN(F263:I263,K263)&lt;0,F263&gt;INDEX(Orcamento!$J$7:$J$306,MATCH(A263,Orcamento!$A$7:$A$306,0)),J263&lt;0,K263&gt;J263),"Rever exclusões ou coberturas",IF(AND(OR(INDEX(Orcamento!$D$7:$D$306,MATCH(A263,Orcamento!$A$7:$A$306,0))="Pessoal próprio",INDEX(Orcamento!$D$7:$D$306,MATCH(A263,Orcamento!$A$7:$A$306,0))="Maquinaria própria"),J263&lt;&gt;0),"Rever exclusão de recursos próprios","OK")))))</f>
        <v/>
      </c>
    </row>
    <row r="264" spans="1:15" ht="34.950000000000003" customHeight="1">
      <c r="A264" s="8" t="s">
        <v>1065</v>
      </c>
      <c r="B264" s="35" t="str">
        <f>IF(INDEX(Orcamento!$B$7:$B$306,MATCH(A264,Orcamento!$A$7:$A$306,0))="","",INDEX(Orcamento!$B$7:$B$306,MATCH(A264,Orcamento!$A$7:$A$306,0)))</f>
        <v/>
      </c>
      <c r="C264" s="35" t="str">
        <f>IF(INDEX(Orcamento!$B$7:$B$306,MATCH(A264,Orcamento!$A$7:$A$306,0))="","",INDEX(Orcamento!$C$7:$C$306,MATCH(A264,Orcamento!$A$7:$A$306,0)))</f>
        <v/>
      </c>
      <c r="D264" s="37" t="str">
        <f>IF(INDEX(Orcamento!$B$7:$B$306,MATCH(A264,Orcamento!$A$7:$A$306,0))="","",INDEX(Orcamento!$K$7:$K$306,MATCH(A264,Orcamento!$A$7:$A$306,0)))</f>
        <v/>
      </c>
      <c r="E264" s="37" t="str">
        <f>IF(INDEX(Orcamento!$B$7:$B$306,MATCH(A264,Orcamento!$A$7:$A$306,0))="","",INDEX(Orcamento!$S$7:$S$306,MATCH(A264,Orcamento!$A$7:$A$306,0)))</f>
        <v/>
      </c>
      <c r="F264" s="22"/>
      <c r="G264" s="22"/>
      <c r="H264" s="22"/>
      <c r="I264" s="22"/>
      <c r="J264" s="16" t="str">
        <f t="shared" si="12"/>
        <v/>
      </c>
      <c r="K264" s="22"/>
      <c r="L264" s="16" t="str">
        <f t="shared" si="13"/>
        <v/>
      </c>
      <c r="M264" s="21"/>
      <c r="N264" s="21"/>
      <c r="O264" s="35" t="str">
        <f>IF(B264="","",IF(INDEX(Orcamento!$T$7:$T$306,MATCH(A264,Orcamento!$A$7:$A$306,0))&lt;&gt;"OK","Rever orçamento de origem",IF(OR(COUNT(F264:I264,K264)&lt;&gt;5,M264="",N264=""),"Falta concluir análise do artigo",IF(OR(MIN(F264:I264,K264)&lt;0,F264&gt;INDEX(Orcamento!$J$7:$J$306,MATCH(A264,Orcamento!$A$7:$A$306,0)),J264&lt;0,K264&gt;J264),"Rever exclusões ou coberturas",IF(AND(OR(INDEX(Orcamento!$D$7:$D$306,MATCH(A264,Orcamento!$A$7:$A$306,0))="Pessoal próprio",INDEX(Orcamento!$D$7:$D$306,MATCH(A264,Orcamento!$A$7:$A$306,0))="Maquinaria própria"),J264&lt;&gt;0),"Rever exclusão de recursos próprios","OK")))))</f>
        <v/>
      </c>
    </row>
    <row r="265" spans="1:15" ht="34.950000000000003" customHeight="1">
      <c r="A265" s="8" t="s">
        <v>1066</v>
      </c>
      <c r="B265" s="35" t="str">
        <f>IF(INDEX(Orcamento!$B$7:$B$306,MATCH(A265,Orcamento!$A$7:$A$306,0))="","",INDEX(Orcamento!$B$7:$B$306,MATCH(A265,Orcamento!$A$7:$A$306,0)))</f>
        <v/>
      </c>
      <c r="C265" s="35" t="str">
        <f>IF(INDEX(Orcamento!$B$7:$B$306,MATCH(A265,Orcamento!$A$7:$A$306,0))="","",INDEX(Orcamento!$C$7:$C$306,MATCH(A265,Orcamento!$A$7:$A$306,0)))</f>
        <v/>
      </c>
      <c r="D265" s="37" t="str">
        <f>IF(INDEX(Orcamento!$B$7:$B$306,MATCH(A265,Orcamento!$A$7:$A$306,0))="","",INDEX(Orcamento!$K$7:$K$306,MATCH(A265,Orcamento!$A$7:$A$306,0)))</f>
        <v/>
      </c>
      <c r="E265" s="37" t="str">
        <f>IF(INDEX(Orcamento!$B$7:$B$306,MATCH(A265,Orcamento!$A$7:$A$306,0))="","",INDEX(Orcamento!$S$7:$S$306,MATCH(A265,Orcamento!$A$7:$A$306,0)))</f>
        <v/>
      </c>
      <c r="F265" s="22"/>
      <c r="G265" s="22"/>
      <c r="H265" s="22"/>
      <c r="I265" s="22"/>
      <c r="J265" s="16" t="str">
        <f t="shared" si="12"/>
        <v/>
      </c>
      <c r="K265" s="22"/>
      <c r="L265" s="16" t="str">
        <f t="shared" si="13"/>
        <v/>
      </c>
      <c r="M265" s="21"/>
      <c r="N265" s="21"/>
      <c r="O265" s="35" t="str">
        <f>IF(B265="","",IF(INDEX(Orcamento!$T$7:$T$306,MATCH(A265,Orcamento!$A$7:$A$306,0))&lt;&gt;"OK","Rever orçamento de origem",IF(OR(COUNT(F265:I265,K265)&lt;&gt;5,M265="",N265=""),"Falta concluir análise do artigo",IF(OR(MIN(F265:I265,K265)&lt;0,F265&gt;INDEX(Orcamento!$J$7:$J$306,MATCH(A265,Orcamento!$A$7:$A$306,0)),J265&lt;0,K265&gt;J265),"Rever exclusões ou coberturas",IF(AND(OR(INDEX(Orcamento!$D$7:$D$306,MATCH(A265,Orcamento!$A$7:$A$306,0))="Pessoal próprio",INDEX(Orcamento!$D$7:$D$306,MATCH(A265,Orcamento!$A$7:$A$306,0))="Maquinaria própria"),J265&lt;&gt;0),"Rever exclusão de recursos próprios","OK")))))</f>
        <v/>
      </c>
    </row>
    <row r="266" spans="1:15" ht="34.950000000000003" customHeight="1">
      <c r="A266" s="8" t="s">
        <v>1067</v>
      </c>
      <c r="B266" s="35" t="str">
        <f>IF(INDEX(Orcamento!$B$7:$B$306,MATCH(A266,Orcamento!$A$7:$A$306,0))="","",INDEX(Orcamento!$B$7:$B$306,MATCH(A266,Orcamento!$A$7:$A$306,0)))</f>
        <v/>
      </c>
      <c r="C266" s="35" t="str">
        <f>IF(INDEX(Orcamento!$B$7:$B$306,MATCH(A266,Orcamento!$A$7:$A$306,0))="","",INDEX(Orcamento!$C$7:$C$306,MATCH(A266,Orcamento!$A$7:$A$306,0)))</f>
        <v/>
      </c>
      <c r="D266" s="37" t="str">
        <f>IF(INDEX(Orcamento!$B$7:$B$306,MATCH(A266,Orcamento!$A$7:$A$306,0))="","",INDEX(Orcamento!$K$7:$K$306,MATCH(A266,Orcamento!$A$7:$A$306,0)))</f>
        <v/>
      </c>
      <c r="E266" s="37" t="str">
        <f>IF(INDEX(Orcamento!$B$7:$B$306,MATCH(A266,Orcamento!$A$7:$A$306,0))="","",INDEX(Orcamento!$S$7:$S$306,MATCH(A266,Orcamento!$A$7:$A$306,0)))</f>
        <v/>
      </c>
      <c r="F266" s="22"/>
      <c r="G266" s="22"/>
      <c r="H266" s="22"/>
      <c r="I266" s="22"/>
      <c r="J266" s="16" t="str">
        <f t="shared" si="12"/>
        <v/>
      </c>
      <c r="K266" s="22"/>
      <c r="L266" s="16" t="str">
        <f t="shared" si="13"/>
        <v/>
      </c>
      <c r="M266" s="21"/>
      <c r="N266" s="21"/>
      <c r="O266" s="35" t="str">
        <f>IF(B266="","",IF(INDEX(Orcamento!$T$7:$T$306,MATCH(A266,Orcamento!$A$7:$A$306,0))&lt;&gt;"OK","Rever orçamento de origem",IF(OR(COUNT(F266:I266,K266)&lt;&gt;5,M266="",N266=""),"Falta concluir análise do artigo",IF(OR(MIN(F266:I266,K266)&lt;0,F266&gt;INDEX(Orcamento!$J$7:$J$306,MATCH(A266,Orcamento!$A$7:$A$306,0)),J266&lt;0,K266&gt;J266),"Rever exclusões ou coberturas",IF(AND(OR(INDEX(Orcamento!$D$7:$D$306,MATCH(A266,Orcamento!$A$7:$A$306,0))="Pessoal próprio",INDEX(Orcamento!$D$7:$D$306,MATCH(A266,Orcamento!$A$7:$A$306,0))="Maquinaria própria"),J266&lt;&gt;0),"Rever exclusão de recursos próprios","OK")))))</f>
        <v/>
      </c>
    </row>
    <row r="267" spans="1:15" ht="34.950000000000003" customHeight="1">
      <c r="A267" s="8" t="s">
        <v>1068</v>
      </c>
      <c r="B267" s="35" t="str">
        <f>IF(INDEX(Orcamento!$B$7:$B$306,MATCH(A267,Orcamento!$A$7:$A$306,0))="","",INDEX(Orcamento!$B$7:$B$306,MATCH(A267,Orcamento!$A$7:$A$306,0)))</f>
        <v/>
      </c>
      <c r="C267" s="35" t="str">
        <f>IF(INDEX(Orcamento!$B$7:$B$306,MATCH(A267,Orcamento!$A$7:$A$306,0))="","",INDEX(Orcamento!$C$7:$C$306,MATCH(A267,Orcamento!$A$7:$A$306,0)))</f>
        <v/>
      </c>
      <c r="D267" s="37" t="str">
        <f>IF(INDEX(Orcamento!$B$7:$B$306,MATCH(A267,Orcamento!$A$7:$A$306,0))="","",INDEX(Orcamento!$K$7:$K$306,MATCH(A267,Orcamento!$A$7:$A$306,0)))</f>
        <v/>
      </c>
      <c r="E267" s="37" t="str">
        <f>IF(INDEX(Orcamento!$B$7:$B$306,MATCH(A267,Orcamento!$A$7:$A$306,0))="","",INDEX(Orcamento!$S$7:$S$306,MATCH(A267,Orcamento!$A$7:$A$306,0)))</f>
        <v/>
      </c>
      <c r="F267" s="22"/>
      <c r="G267" s="22"/>
      <c r="H267" s="22"/>
      <c r="I267" s="22"/>
      <c r="J267" s="16" t="str">
        <f t="shared" si="12"/>
        <v/>
      </c>
      <c r="K267" s="22"/>
      <c r="L267" s="16" t="str">
        <f t="shared" si="13"/>
        <v/>
      </c>
      <c r="M267" s="21"/>
      <c r="N267" s="21"/>
      <c r="O267" s="35" t="str">
        <f>IF(B267="","",IF(INDEX(Orcamento!$T$7:$T$306,MATCH(A267,Orcamento!$A$7:$A$306,0))&lt;&gt;"OK","Rever orçamento de origem",IF(OR(COUNT(F267:I267,K267)&lt;&gt;5,M267="",N267=""),"Falta concluir análise do artigo",IF(OR(MIN(F267:I267,K267)&lt;0,F267&gt;INDEX(Orcamento!$J$7:$J$306,MATCH(A267,Orcamento!$A$7:$A$306,0)),J267&lt;0,K267&gt;J267),"Rever exclusões ou coberturas",IF(AND(OR(INDEX(Orcamento!$D$7:$D$306,MATCH(A267,Orcamento!$A$7:$A$306,0))="Pessoal próprio",INDEX(Orcamento!$D$7:$D$306,MATCH(A267,Orcamento!$A$7:$A$306,0))="Maquinaria própria"),J267&lt;&gt;0),"Rever exclusão de recursos próprios","OK")))))</f>
        <v/>
      </c>
    </row>
    <row r="268" spans="1:15" ht="34.950000000000003" customHeight="1">
      <c r="A268" s="8" t="s">
        <v>1069</v>
      </c>
      <c r="B268" s="35" t="str">
        <f>IF(INDEX(Orcamento!$B$7:$B$306,MATCH(A268,Orcamento!$A$7:$A$306,0))="","",INDEX(Orcamento!$B$7:$B$306,MATCH(A268,Orcamento!$A$7:$A$306,0)))</f>
        <v/>
      </c>
      <c r="C268" s="35" t="str">
        <f>IF(INDEX(Orcamento!$B$7:$B$306,MATCH(A268,Orcamento!$A$7:$A$306,0))="","",INDEX(Orcamento!$C$7:$C$306,MATCH(A268,Orcamento!$A$7:$A$306,0)))</f>
        <v/>
      </c>
      <c r="D268" s="37" t="str">
        <f>IF(INDEX(Orcamento!$B$7:$B$306,MATCH(A268,Orcamento!$A$7:$A$306,0))="","",INDEX(Orcamento!$K$7:$K$306,MATCH(A268,Orcamento!$A$7:$A$306,0)))</f>
        <v/>
      </c>
      <c r="E268" s="37" t="str">
        <f>IF(INDEX(Orcamento!$B$7:$B$306,MATCH(A268,Orcamento!$A$7:$A$306,0))="","",INDEX(Orcamento!$S$7:$S$306,MATCH(A268,Orcamento!$A$7:$A$306,0)))</f>
        <v/>
      </c>
      <c r="F268" s="22"/>
      <c r="G268" s="22"/>
      <c r="H268" s="22"/>
      <c r="I268" s="22"/>
      <c r="J268" s="16" t="str">
        <f t="shared" si="12"/>
        <v/>
      </c>
      <c r="K268" s="22"/>
      <c r="L268" s="16" t="str">
        <f t="shared" si="13"/>
        <v/>
      </c>
      <c r="M268" s="21"/>
      <c r="N268" s="21"/>
      <c r="O268" s="35" t="str">
        <f>IF(B268="","",IF(INDEX(Orcamento!$T$7:$T$306,MATCH(A268,Orcamento!$A$7:$A$306,0))&lt;&gt;"OK","Rever orçamento de origem",IF(OR(COUNT(F268:I268,K268)&lt;&gt;5,M268="",N268=""),"Falta concluir análise do artigo",IF(OR(MIN(F268:I268,K268)&lt;0,F268&gt;INDEX(Orcamento!$J$7:$J$306,MATCH(A268,Orcamento!$A$7:$A$306,0)),J268&lt;0,K268&gt;J268),"Rever exclusões ou coberturas",IF(AND(OR(INDEX(Orcamento!$D$7:$D$306,MATCH(A268,Orcamento!$A$7:$A$306,0))="Pessoal próprio",INDEX(Orcamento!$D$7:$D$306,MATCH(A268,Orcamento!$A$7:$A$306,0))="Maquinaria própria"),J268&lt;&gt;0),"Rever exclusão de recursos próprios","OK")))))</f>
        <v/>
      </c>
    </row>
    <row r="269" spans="1:15" ht="34.950000000000003" customHeight="1">
      <c r="A269" s="8" t="s">
        <v>1070</v>
      </c>
      <c r="B269" s="35" t="str">
        <f>IF(INDEX(Orcamento!$B$7:$B$306,MATCH(A269,Orcamento!$A$7:$A$306,0))="","",INDEX(Orcamento!$B$7:$B$306,MATCH(A269,Orcamento!$A$7:$A$306,0)))</f>
        <v/>
      </c>
      <c r="C269" s="35" t="str">
        <f>IF(INDEX(Orcamento!$B$7:$B$306,MATCH(A269,Orcamento!$A$7:$A$306,0))="","",INDEX(Orcamento!$C$7:$C$306,MATCH(A269,Orcamento!$A$7:$A$306,0)))</f>
        <v/>
      </c>
      <c r="D269" s="37" t="str">
        <f>IF(INDEX(Orcamento!$B$7:$B$306,MATCH(A269,Orcamento!$A$7:$A$306,0))="","",INDEX(Orcamento!$K$7:$K$306,MATCH(A269,Orcamento!$A$7:$A$306,0)))</f>
        <v/>
      </c>
      <c r="E269" s="37" t="str">
        <f>IF(INDEX(Orcamento!$B$7:$B$306,MATCH(A269,Orcamento!$A$7:$A$306,0))="","",INDEX(Orcamento!$S$7:$S$306,MATCH(A269,Orcamento!$A$7:$A$306,0)))</f>
        <v/>
      </c>
      <c r="F269" s="22"/>
      <c r="G269" s="22"/>
      <c r="H269" s="22"/>
      <c r="I269" s="22"/>
      <c r="J269" s="16" t="str">
        <f t="shared" si="12"/>
        <v/>
      </c>
      <c r="K269" s="22"/>
      <c r="L269" s="16" t="str">
        <f t="shared" si="13"/>
        <v/>
      </c>
      <c r="M269" s="21"/>
      <c r="N269" s="21"/>
      <c r="O269" s="35" t="str">
        <f>IF(B269="","",IF(INDEX(Orcamento!$T$7:$T$306,MATCH(A269,Orcamento!$A$7:$A$306,0))&lt;&gt;"OK","Rever orçamento de origem",IF(OR(COUNT(F269:I269,K269)&lt;&gt;5,M269="",N269=""),"Falta concluir análise do artigo",IF(OR(MIN(F269:I269,K269)&lt;0,F269&gt;INDEX(Orcamento!$J$7:$J$306,MATCH(A269,Orcamento!$A$7:$A$306,0)),J269&lt;0,K269&gt;J269),"Rever exclusões ou coberturas",IF(AND(OR(INDEX(Orcamento!$D$7:$D$306,MATCH(A269,Orcamento!$A$7:$A$306,0))="Pessoal próprio",INDEX(Orcamento!$D$7:$D$306,MATCH(A269,Orcamento!$A$7:$A$306,0))="Maquinaria própria"),J269&lt;&gt;0),"Rever exclusão de recursos próprios","OK")))))</f>
        <v/>
      </c>
    </row>
    <row r="270" spans="1:15" ht="34.950000000000003" customHeight="1">
      <c r="A270" s="8" t="s">
        <v>1071</v>
      </c>
      <c r="B270" s="35" t="str">
        <f>IF(INDEX(Orcamento!$B$7:$B$306,MATCH(A270,Orcamento!$A$7:$A$306,0))="","",INDEX(Orcamento!$B$7:$B$306,MATCH(A270,Orcamento!$A$7:$A$306,0)))</f>
        <v/>
      </c>
      <c r="C270" s="35" t="str">
        <f>IF(INDEX(Orcamento!$B$7:$B$306,MATCH(A270,Orcamento!$A$7:$A$306,0))="","",INDEX(Orcamento!$C$7:$C$306,MATCH(A270,Orcamento!$A$7:$A$306,0)))</f>
        <v/>
      </c>
      <c r="D270" s="37" t="str">
        <f>IF(INDEX(Orcamento!$B$7:$B$306,MATCH(A270,Orcamento!$A$7:$A$306,0))="","",INDEX(Orcamento!$K$7:$K$306,MATCH(A270,Orcamento!$A$7:$A$306,0)))</f>
        <v/>
      </c>
      <c r="E270" s="37" t="str">
        <f>IF(INDEX(Orcamento!$B$7:$B$306,MATCH(A270,Orcamento!$A$7:$A$306,0))="","",INDEX(Orcamento!$S$7:$S$306,MATCH(A270,Orcamento!$A$7:$A$306,0)))</f>
        <v/>
      </c>
      <c r="F270" s="22"/>
      <c r="G270" s="22"/>
      <c r="H270" s="22"/>
      <c r="I270" s="22"/>
      <c r="J270" s="16" t="str">
        <f t="shared" si="12"/>
        <v/>
      </c>
      <c r="K270" s="22"/>
      <c r="L270" s="16" t="str">
        <f t="shared" si="13"/>
        <v/>
      </c>
      <c r="M270" s="21"/>
      <c r="N270" s="21"/>
      <c r="O270" s="35" t="str">
        <f>IF(B270="","",IF(INDEX(Orcamento!$T$7:$T$306,MATCH(A270,Orcamento!$A$7:$A$306,0))&lt;&gt;"OK","Rever orçamento de origem",IF(OR(COUNT(F270:I270,K270)&lt;&gt;5,M270="",N270=""),"Falta concluir análise do artigo",IF(OR(MIN(F270:I270,K270)&lt;0,F270&gt;INDEX(Orcamento!$J$7:$J$306,MATCH(A270,Orcamento!$A$7:$A$306,0)),J270&lt;0,K270&gt;J270),"Rever exclusões ou coberturas",IF(AND(OR(INDEX(Orcamento!$D$7:$D$306,MATCH(A270,Orcamento!$A$7:$A$306,0))="Pessoal próprio",INDEX(Orcamento!$D$7:$D$306,MATCH(A270,Orcamento!$A$7:$A$306,0))="Maquinaria própria"),J270&lt;&gt;0),"Rever exclusão de recursos próprios","OK")))))</f>
        <v/>
      </c>
    </row>
    <row r="271" spans="1:15" ht="34.950000000000003" customHeight="1">
      <c r="A271" s="8" t="s">
        <v>1072</v>
      </c>
      <c r="B271" s="35" t="str">
        <f>IF(INDEX(Orcamento!$B$7:$B$306,MATCH(A271,Orcamento!$A$7:$A$306,0))="","",INDEX(Orcamento!$B$7:$B$306,MATCH(A271,Orcamento!$A$7:$A$306,0)))</f>
        <v/>
      </c>
      <c r="C271" s="35" t="str">
        <f>IF(INDEX(Orcamento!$B$7:$B$306,MATCH(A271,Orcamento!$A$7:$A$306,0))="","",INDEX(Orcamento!$C$7:$C$306,MATCH(A271,Orcamento!$A$7:$A$306,0)))</f>
        <v/>
      </c>
      <c r="D271" s="37" t="str">
        <f>IF(INDEX(Orcamento!$B$7:$B$306,MATCH(A271,Orcamento!$A$7:$A$306,0))="","",INDEX(Orcamento!$K$7:$K$306,MATCH(A271,Orcamento!$A$7:$A$306,0)))</f>
        <v/>
      </c>
      <c r="E271" s="37" t="str">
        <f>IF(INDEX(Orcamento!$B$7:$B$306,MATCH(A271,Orcamento!$A$7:$A$306,0))="","",INDEX(Orcamento!$S$7:$S$306,MATCH(A271,Orcamento!$A$7:$A$306,0)))</f>
        <v/>
      </c>
      <c r="F271" s="22"/>
      <c r="G271" s="22"/>
      <c r="H271" s="22"/>
      <c r="I271" s="22"/>
      <c r="J271" s="16" t="str">
        <f t="shared" si="12"/>
        <v/>
      </c>
      <c r="K271" s="22"/>
      <c r="L271" s="16" t="str">
        <f t="shared" si="13"/>
        <v/>
      </c>
      <c r="M271" s="21"/>
      <c r="N271" s="21"/>
      <c r="O271" s="35" t="str">
        <f>IF(B271="","",IF(INDEX(Orcamento!$T$7:$T$306,MATCH(A271,Orcamento!$A$7:$A$306,0))&lt;&gt;"OK","Rever orçamento de origem",IF(OR(COUNT(F271:I271,K271)&lt;&gt;5,M271="",N271=""),"Falta concluir análise do artigo",IF(OR(MIN(F271:I271,K271)&lt;0,F271&gt;INDEX(Orcamento!$J$7:$J$306,MATCH(A271,Orcamento!$A$7:$A$306,0)),J271&lt;0,K271&gt;J271),"Rever exclusões ou coberturas",IF(AND(OR(INDEX(Orcamento!$D$7:$D$306,MATCH(A271,Orcamento!$A$7:$A$306,0))="Pessoal próprio",INDEX(Orcamento!$D$7:$D$306,MATCH(A271,Orcamento!$A$7:$A$306,0))="Maquinaria própria"),J271&lt;&gt;0),"Rever exclusão de recursos próprios","OK")))))</f>
        <v/>
      </c>
    </row>
    <row r="272" spans="1:15" ht="34.950000000000003" customHeight="1">
      <c r="A272" s="8" t="s">
        <v>1073</v>
      </c>
      <c r="B272" s="35" t="str">
        <f>IF(INDEX(Orcamento!$B$7:$B$306,MATCH(A272,Orcamento!$A$7:$A$306,0))="","",INDEX(Orcamento!$B$7:$B$306,MATCH(A272,Orcamento!$A$7:$A$306,0)))</f>
        <v/>
      </c>
      <c r="C272" s="35" t="str">
        <f>IF(INDEX(Orcamento!$B$7:$B$306,MATCH(A272,Orcamento!$A$7:$A$306,0))="","",INDEX(Orcamento!$C$7:$C$306,MATCH(A272,Orcamento!$A$7:$A$306,0)))</f>
        <v/>
      </c>
      <c r="D272" s="37" t="str">
        <f>IF(INDEX(Orcamento!$B$7:$B$306,MATCH(A272,Orcamento!$A$7:$A$306,0))="","",INDEX(Orcamento!$K$7:$K$306,MATCH(A272,Orcamento!$A$7:$A$306,0)))</f>
        <v/>
      </c>
      <c r="E272" s="37" t="str">
        <f>IF(INDEX(Orcamento!$B$7:$B$306,MATCH(A272,Orcamento!$A$7:$A$306,0))="","",INDEX(Orcamento!$S$7:$S$306,MATCH(A272,Orcamento!$A$7:$A$306,0)))</f>
        <v/>
      </c>
      <c r="F272" s="22"/>
      <c r="G272" s="22"/>
      <c r="H272" s="22"/>
      <c r="I272" s="22"/>
      <c r="J272" s="16" t="str">
        <f t="shared" si="12"/>
        <v/>
      </c>
      <c r="K272" s="22"/>
      <c r="L272" s="16" t="str">
        <f t="shared" si="13"/>
        <v/>
      </c>
      <c r="M272" s="21"/>
      <c r="N272" s="21"/>
      <c r="O272" s="35" t="str">
        <f>IF(B272="","",IF(INDEX(Orcamento!$T$7:$T$306,MATCH(A272,Orcamento!$A$7:$A$306,0))&lt;&gt;"OK","Rever orçamento de origem",IF(OR(COUNT(F272:I272,K272)&lt;&gt;5,M272="",N272=""),"Falta concluir análise do artigo",IF(OR(MIN(F272:I272,K272)&lt;0,F272&gt;INDEX(Orcamento!$J$7:$J$306,MATCH(A272,Orcamento!$A$7:$A$306,0)),J272&lt;0,K272&gt;J272),"Rever exclusões ou coberturas",IF(AND(OR(INDEX(Orcamento!$D$7:$D$306,MATCH(A272,Orcamento!$A$7:$A$306,0))="Pessoal próprio",INDEX(Orcamento!$D$7:$D$306,MATCH(A272,Orcamento!$A$7:$A$306,0))="Maquinaria própria"),J272&lt;&gt;0),"Rever exclusão de recursos próprios","OK")))))</f>
        <v/>
      </c>
    </row>
    <row r="273" spans="1:15" ht="34.950000000000003" customHeight="1">
      <c r="A273" s="8" t="s">
        <v>1074</v>
      </c>
      <c r="B273" s="35" t="str">
        <f>IF(INDEX(Orcamento!$B$7:$B$306,MATCH(A273,Orcamento!$A$7:$A$306,0))="","",INDEX(Orcamento!$B$7:$B$306,MATCH(A273,Orcamento!$A$7:$A$306,0)))</f>
        <v/>
      </c>
      <c r="C273" s="35" t="str">
        <f>IF(INDEX(Orcamento!$B$7:$B$306,MATCH(A273,Orcamento!$A$7:$A$306,0))="","",INDEX(Orcamento!$C$7:$C$306,MATCH(A273,Orcamento!$A$7:$A$306,0)))</f>
        <v/>
      </c>
      <c r="D273" s="37" t="str">
        <f>IF(INDEX(Orcamento!$B$7:$B$306,MATCH(A273,Orcamento!$A$7:$A$306,0))="","",INDEX(Orcamento!$K$7:$K$306,MATCH(A273,Orcamento!$A$7:$A$306,0)))</f>
        <v/>
      </c>
      <c r="E273" s="37" t="str">
        <f>IF(INDEX(Orcamento!$B$7:$B$306,MATCH(A273,Orcamento!$A$7:$A$306,0))="","",INDEX(Orcamento!$S$7:$S$306,MATCH(A273,Orcamento!$A$7:$A$306,0)))</f>
        <v/>
      </c>
      <c r="F273" s="22"/>
      <c r="G273" s="22"/>
      <c r="H273" s="22"/>
      <c r="I273" s="22"/>
      <c r="J273" s="16" t="str">
        <f t="shared" si="12"/>
        <v/>
      </c>
      <c r="K273" s="22"/>
      <c r="L273" s="16" t="str">
        <f t="shared" si="13"/>
        <v/>
      </c>
      <c r="M273" s="21"/>
      <c r="N273" s="21"/>
      <c r="O273" s="35" t="str">
        <f>IF(B273="","",IF(INDEX(Orcamento!$T$7:$T$306,MATCH(A273,Orcamento!$A$7:$A$306,0))&lt;&gt;"OK","Rever orçamento de origem",IF(OR(COUNT(F273:I273,K273)&lt;&gt;5,M273="",N273=""),"Falta concluir análise do artigo",IF(OR(MIN(F273:I273,K273)&lt;0,F273&gt;INDEX(Orcamento!$J$7:$J$306,MATCH(A273,Orcamento!$A$7:$A$306,0)),J273&lt;0,K273&gt;J273),"Rever exclusões ou coberturas",IF(AND(OR(INDEX(Orcamento!$D$7:$D$306,MATCH(A273,Orcamento!$A$7:$A$306,0))="Pessoal próprio",INDEX(Orcamento!$D$7:$D$306,MATCH(A273,Orcamento!$A$7:$A$306,0))="Maquinaria própria"),J273&lt;&gt;0),"Rever exclusão de recursos próprios","OK")))))</f>
        <v/>
      </c>
    </row>
    <row r="274" spans="1:15" ht="34.950000000000003" customHeight="1">
      <c r="A274" s="8" t="s">
        <v>1075</v>
      </c>
      <c r="B274" s="35" t="str">
        <f>IF(INDEX(Orcamento!$B$7:$B$306,MATCH(A274,Orcamento!$A$7:$A$306,0))="","",INDEX(Orcamento!$B$7:$B$306,MATCH(A274,Orcamento!$A$7:$A$306,0)))</f>
        <v/>
      </c>
      <c r="C274" s="35" t="str">
        <f>IF(INDEX(Orcamento!$B$7:$B$306,MATCH(A274,Orcamento!$A$7:$A$306,0))="","",INDEX(Orcamento!$C$7:$C$306,MATCH(A274,Orcamento!$A$7:$A$306,0)))</f>
        <v/>
      </c>
      <c r="D274" s="37" t="str">
        <f>IF(INDEX(Orcamento!$B$7:$B$306,MATCH(A274,Orcamento!$A$7:$A$306,0))="","",INDEX(Orcamento!$K$7:$K$306,MATCH(A274,Orcamento!$A$7:$A$306,0)))</f>
        <v/>
      </c>
      <c r="E274" s="37" t="str">
        <f>IF(INDEX(Orcamento!$B$7:$B$306,MATCH(A274,Orcamento!$A$7:$A$306,0))="","",INDEX(Orcamento!$S$7:$S$306,MATCH(A274,Orcamento!$A$7:$A$306,0)))</f>
        <v/>
      </c>
      <c r="F274" s="22"/>
      <c r="G274" s="22"/>
      <c r="H274" s="22"/>
      <c r="I274" s="22"/>
      <c r="J274" s="16" t="str">
        <f t="shared" si="12"/>
        <v/>
      </c>
      <c r="K274" s="22"/>
      <c r="L274" s="16" t="str">
        <f t="shared" si="13"/>
        <v/>
      </c>
      <c r="M274" s="21"/>
      <c r="N274" s="21"/>
      <c r="O274" s="35" t="str">
        <f>IF(B274="","",IF(INDEX(Orcamento!$T$7:$T$306,MATCH(A274,Orcamento!$A$7:$A$306,0))&lt;&gt;"OK","Rever orçamento de origem",IF(OR(COUNT(F274:I274,K274)&lt;&gt;5,M274="",N274=""),"Falta concluir análise do artigo",IF(OR(MIN(F274:I274,K274)&lt;0,F274&gt;INDEX(Orcamento!$J$7:$J$306,MATCH(A274,Orcamento!$A$7:$A$306,0)),J274&lt;0,K274&gt;J274),"Rever exclusões ou coberturas",IF(AND(OR(INDEX(Orcamento!$D$7:$D$306,MATCH(A274,Orcamento!$A$7:$A$306,0))="Pessoal próprio",INDEX(Orcamento!$D$7:$D$306,MATCH(A274,Orcamento!$A$7:$A$306,0))="Maquinaria própria"),J274&lt;&gt;0),"Rever exclusão de recursos próprios","OK")))))</f>
        <v/>
      </c>
    </row>
    <row r="275" spans="1:15" ht="34.950000000000003" customHeight="1">
      <c r="A275" s="8" t="s">
        <v>1076</v>
      </c>
      <c r="B275" s="35" t="str">
        <f>IF(INDEX(Orcamento!$B$7:$B$306,MATCH(A275,Orcamento!$A$7:$A$306,0))="","",INDEX(Orcamento!$B$7:$B$306,MATCH(A275,Orcamento!$A$7:$A$306,0)))</f>
        <v/>
      </c>
      <c r="C275" s="35" t="str">
        <f>IF(INDEX(Orcamento!$B$7:$B$306,MATCH(A275,Orcamento!$A$7:$A$306,0))="","",INDEX(Orcamento!$C$7:$C$306,MATCH(A275,Orcamento!$A$7:$A$306,0)))</f>
        <v/>
      </c>
      <c r="D275" s="37" t="str">
        <f>IF(INDEX(Orcamento!$B$7:$B$306,MATCH(A275,Orcamento!$A$7:$A$306,0))="","",INDEX(Orcamento!$K$7:$K$306,MATCH(A275,Orcamento!$A$7:$A$306,0)))</f>
        <v/>
      </c>
      <c r="E275" s="37" t="str">
        <f>IF(INDEX(Orcamento!$B$7:$B$306,MATCH(A275,Orcamento!$A$7:$A$306,0))="","",INDEX(Orcamento!$S$7:$S$306,MATCH(A275,Orcamento!$A$7:$A$306,0)))</f>
        <v/>
      </c>
      <c r="F275" s="22"/>
      <c r="G275" s="22"/>
      <c r="H275" s="22"/>
      <c r="I275" s="22"/>
      <c r="J275" s="16" t="str">
        <f t="shared" si="12"/>
        <v/>
      </c>
      <c r="K275" s="22"/>
      <c r="L275" s="16" t="str">
        <f t="shared" si="13"/>
        <v/>
      </c>
      <c r="M275" s="21"/>
      <c r="N275" s="21"/>
      <c r="O275" s="35" t="str">
        <f>IF(B275="","",IF(INDEX(Orcamento!$T$7:$T$306,MATCH(A275,Orcamento!$A$7:$A$306,0))&lt;&gt;"OK","Rever orçamento de origem",IF(OR(COUNT(F275:I275,K275)&lt;&gt;5,M275="",N275=""),"Falta concluir análise do artigo",IF(OR(MIN(F275:I275,K275)&lt;0,F275&gt;INDEX(Orcamento!$J$7:$J$306,MATCH(A275,Orcamento!$A$7:$A$306,0)),J275&lt;0,K275&gt;J275),"Rever exclusões ou coberturas",IF(AND(OR(INDEX(Orcamento!$D$7:$D$306,MATCH(A275,Orcamento!$A$7:$A$306,0))="Pessoal próprio",INDEX(Orcamento!$D$7:$D$306,MATCH(A275,Orcamento!$A$7:$A$306,0))="Maquinaria própria"),J275&lt;&gt;0),"Rever exclusão de recursos próprios","OK")))))</f>
        <v/>
      </c>
    </row>
    <row r="276" spans="1:15" ht="34.950000000000003" customHeight="1">
      <c r="A276" s="8" t="s">
        <v>1077</v>
      </c>
      <c r="B276" s="35" t="str">
        <f>IF(INDEX(Orcamento!$B$7:$B$306,MATCH(A276,Orcamento!$A$7:$A$306,0))="","",INDEX(Orcamento!$B$7:$B$306,MATCH(A276,Orcamento!$A$7:$A$306,0)))</f>
        <v/>
      </c>
      <c r="C276" s="35" t="str">
        <f>IF(INDEX(Orcamento!$B$7:$B$306,MATCH(A276,Orcamento!$A$7:$A$306,0))="","",INDEX(Orcamento!$C$7:$C$306,MATCH(A276,Orcamento!$A$7:$A$306,0)))</f>
        <v/>
      </c>
      <c r="D276" s="37" t="str">
        <f>IF(INDEX(Orcamento!$B$7:$B$306,MATCH(A276,Orcamento!$A$7:$A$306,0))="","",INDEX(Orcamento!$K$7:$K$306,MATCH(A276,Orcamento!$A$7:$A$306,0)))</f>
        <v/>
      </c>
      <c r="E276" s="37" t="str">
        <f>IF(INDEX(Orcamento!$B$7:$B$306,MATCH(A276,Orcamento!$A$7:$A$306,0))="","",INDEX(Orcamento!$S$7:$S$306,MATCH(A276,Orcamento!$A$7:$A$306,0)))</f>
        <v/>
      </c>
      <c r="F276" s="22"/>
      <c r="G276" s="22"/>
      <c r="H276" s="22"/>
      <c r="I276" s="22"/>
      <c r="J276" s="16" t="str">
        <f t="shared" si="12"/>
        <v/>
      </c>
      <c r="K276" s="22"/>
      <c r="L276" s="16" t="str">
        <f t="shared" si="13"/>
        <v/>
      </c>
      <c r="M276" s="21"/>
      <c r="N276" s="21"/>
      <c r="O276" s="35" t="str">
        <f>IF(B276="","",IF(INDEX(Orcamento!$T$7:$T$306,MATCH(A276,Orcamento!$A$7:$A$306,0))&lt;&gt;"OK","Rever orçamento de origem",IF(OR(COUNT(F276:I276,K276)&lt;&gt;5,M276="",N276=""),"Falta concluir análise do artigo",IF(OR(MIN(F276:I276,K276)&lt;0,F276&gt;INDEX(Orcamento!$J$7:$J$306,MATCH(A276,Orcamento!$A$7:$A$306,0)),J276&lt;0,K276&gt;J276),"Rever exclusões ou coberturas",IF(AND(OR(INDEX(Orcamento!$D$7:$D$306,MATCH(A276,Orcamento!$A$7:$A$306,0))="Pessoal próprio",INDEX(Orcamento!$D$7:$D$306,MATCH(A276,Orcamento!$A$7:$A$306,0))="Maquinaria própria"),J276&lt;&gt;0),"Rever exclusão de recursos próprios","OK")))))</f>
        <v/>
      </c>
    </row>
    <row r="277" spans="1:15" ht="34.950000000000003" customHeight="1">
      <c r="A277" s="8" t="s">
        <v>1078</v>
      </c>
      <c r="B277" s="35" t="str">
        <f>IF(INDEX(Orcamento!$B$7:$B$306,MATCH(A277,Orcamento!$A$7:$A$306,0))="","",INDEX(Orcamento!$B$7:$B$306,MATCH(A277,Orcamento!$A$7:$A$306,0)))</f>
        <v/>
      </c>
      <c r="C277" s="35" t="str">
        <f>IF(INDEX(Orcamento!$B$7:$B$306,MATCH(A277,Orcamento!$A$7:$A$306,0))="","",INDEX(Orcamento!$C$7:$C$306,MATCH(A277,Orcamento!$A$7:$A$306,0)))</f>
        <v/>
      </c>
      <c r="D277" s="37" t="str">
        <f>IF(INDEX(Orcamento!$B$7:$B$306,MATCH(A277,Orcamento!$A$7:$A$306,0))="","",INDEX(Orcamento!$K$7:$K$306,MATCH(A277,Orcamento!$A$7:$A$306,0)))</f>
        <v/>
      </c>
      <c r="E277" s="37" t="str">
        <f>IF(INDEX(Orcamento!$B$7:$B$306,MATCH(A277,Orcamento!$A$7:$A$306,0))="","",INDEX(Orcamento!$S$7:$S$306,MATCH(A277,Orcamento!$A$7:$A$306,0)))</f>
        <v/>
      </c>
      <c r="F277" s="22"/>
      <c r="G277" s="22"/>
      <c r="H277" s="22"/>
      <c r="I277" s="22"/>
      <c r="J277" s="16" t="str">
        <f t="shared" si="12"/>
        <v/>
      </c>
      <c r="K277" s="22"/>
      <c r="L277" s="16" t="str">
        <f t="shared" si="13"/>
        <v/>
      </c>
      <c r="M277" s="21"/>
      <c r="N277" s="21"/>
      <c r="O277" s="35" t="str">
        <f>IF(B277="","",IF(INDEX(Orcamento!$T$7:$T$306,MATCH(A277,Orcamento!$A$7:$A$306,0))&lt;&gt;"OK","Rever orçamento de origem",IF(OR(COUNT(F277:I277,K277)&lt;&gt;5,M277="",N277=""),"Falta concluir análise do artigo",IF(OR(MIN(F277:I277,K277)&lt;0,F277&gt;INDEX(Orcamento!$J$7:$J$306,MATCH(A277,Orcamento!$A$7:$A$306,0)),J277&lt;0,K277&gt;J277),"Rever exclusões ou coberturas",IF(AND(OR(INDEX(Orcamento!$D$7:$D$306,MATCH(A277,Orcamento!$A$7:$A$306,0))="Pessoal próprio",INDEX(Orcamento!$D$7:$D$306,MATCH(A277,Orcamento!$A$7:$A$306,0))="Maquinaria própria"),J277&lt;&gt;0),"Rever exclusão de recursos próprios","OK")))))</f>
        <v/>
      </c>
    </row>
    <row r="278" spans="1:15" ht="34.950000000000003" customHeight="1">
      <c r="A278" s="8" t="s">
        <v>1079</v>
      </c>
      <c r="B278" s="35" t="str">
        <f>IF(INDEX(Orcamento!$B$7:$B$306,MATCH(A278,Orcamento!$A$7:$A$306,0))="","",INDEX(Orcamento!$B$7:$B$306,MATCH(A278,Orcamento!$A$7:$A$306,0)))</f>
        <v/>
      </c>
      <c r="C278" s="35" t="str">
        <f>IF(INDEX(Orcamento!$B$7:$B$306,MATCH(A278,Orcamento!$A$7:$A$306,0))="","",INDEX(Orcamento!$C$7:$C$306,MATCH(A278,Orcamento!$A$7:$A$306,0)))</f>
        <v/>
      </c>
      <c r="D278" s="37" t="str">
        <f>IF(INDEX(Orcamento!$B$7:$B$306,MATCH(A278,Orcamento!$A$7:$A$306,0))="","",INDEX(Orcamento!$K$7:$K$306,MATCH(A278,Orcamento!$A$7:$A$306,0)))</f>
        <v/>
      </c>
      <c r="E278" s="37" t="str">
        <f>IF(INDEX(Orcamento!$B$7:$B$306,MATCH(A278,Orcamento!$A$7:$A$306,0))="","",INDEX(Orcamento!$S$7:$S$306,MATCH(A278,Orcamento!$A$7:$A$306,0)))</f>
        <v/>
      </c>
      <c r="F278" s="22"/>
      <c r="G278" s="22"/>
      <c r="H278" s="22"/>
      <c r="I278" s="22"/>
      <c r="J278" s="16" t="str">
        <f t="shared" si="12"/>
        <v/>
      </c>
      <c r="K278" s="22"/>
      <c r="L278" s="16" t="str">
        <f t="shared" si="13"/>
        <v/>
      </c>
      <c r="M278" s="21"/>
      <c r="N278" s="21"/>
      <c r="O278" s="35" t="str">
        <f>IF(B278="","",IF(INDEX(Orcamento!$T$7:$T$306,MATCH(A278,Orcamento!$A$7:$A$306,0))&lt;&gt;"OK","Rever orçamento de origem",IF(OR(COUNT(F278:I278,K278)&lt;&gt;5,M278="",N278=""),"Falta concluir análise do artigo",IF(OR(MIN(F278:I278,K278)&lt;0,F278&gt;INDEX(Orcamento!$J$7:$J$306,MATCH(A278,Orcamento!$A$7:$A$306,0)),J278&lt;0,K278&gt;J278),"Rever exclusões ou coberturas",IF(AND(OR(INDEX(Orcamento!$D$7:$D$306,MATCH(A278,Orcamento!$A$7:$A$306,0))="Pessoal próprio",INDEX(Orcamento!$D$7:$D$306,MATCH(A278,Orcamento!$A$7:$A$306,0))="Maquinaria própria"),J278&lt;&gt;0),"Rever exclusão de recursos próprios","OK")))))</f>
        <v/>
      </c>
    </row>
    <row r="279" spans="1:15" ht="34.950000000000003" customHeight="1">
      <c r="A279" s="8" t="s">
        <v>1080</v>
      </c>
      <c r="B279" s="35" t="str">
        <f>IF(INDEX(Orcamento!$B$7:$B$306,MATCH(A279,Orcamento!$A$7:$A$306,0))="","",INDEX(Orcamento!$B$7:$B$306,MATCH(A279,Orcamento!$A$7:$A$306,0)))</f>
        <v/>
      </c>
      <c r="C279" s="35" t="str">
        <f>IF(INDEX(Orcamento!$B$7:$B$306,MATCH(A279,Orcamento!$A$7:$A$306,0))="","",INDEX(Orcamento!$C$7:$C$306,MATCH(A279,Orcamento!$A$7:$A$306,0)))</f>
        <v/>
      </c>
      <c r="D279" s="37" t="str">
        <f>IF(INDEX(Orcamento!$B$7:$B$306,MATCH(A279,Orcamento!$A$7:$A$306,0))="","",INDEX(Orcamento!$K$7:$K$306,MATCH(A279,Orcamento!$A$7:$A$306,0)))</f>
        <v/>
      </c>
      <c r="E279" s="37" t="str">
        <f>IF(INDEX(Orcamento!$B$7:$B$306,MATCH(A279,Orcamento!$A$7:$A$306,0))="","",INDEX(Orcamento!$S$7:$S$306,MATCH(A279,Orcamento!$A$7:$A$306,0)))</f>
        <v/>
      </c>
      <c r="F279" s="22"/>
      <c r="G279" s="22"/>
      <c r="H279" s="22"/>
      <c r="I279" s="22"/>
      <c r="J279" s="16" t="str">
        <f t="shared" si="12"/>
        <v/>
      </c>
      <c r="K279" s="22"/>
      <c r="L279" s="16" t="str">
        <f t="shared" si="13"/>
        <v/>
      </c>
      <c r="M279" s="21"/>
      <c r="N279" s="21"/>
      <c r="O279" s="35" t="str">
        <f>IF(B279="","",IF(INDEX(Orcamento!$T$7:$T$306,MATCH(A279,Orcamento!$A$7:$A$306,0))&lt;&gt;"OK","Rever orçamento de origem",IF(OR(COUNT(F279:I279,K279)&lt;&gt;5,M279="",N279=""),"Falta concluir análise do artigo",IF(OR(MIN(F279:I279,K279)&lt;0,F279&gt;INDEX(Orcamento!$J$7:$J$306,MATCH(A279,Orcamento!$A$7:$A$306,0)),J279&lt;0,K279&gt;J279),"Rever exclusões ou coberturas",IF(AND(OR(INDEX(Orcamento!$D$7:$D$306,MATCH(A279,Orcamento!$A$7:$A$306,0))="Pessoal próprio",INDEX(Orcamento!$D$7:$D$306,MATCH(A279,Orcamento!$A$7:$A$306,0))="Maquinaria própria"),J279&lt;&gt;0),"Rever exclusão de recursos próprios","OK")))))</f>
        <v/>
      </c>
    </row>
    <row r="280" spans="1:15" ht="34.950000000000003" customHeight="1">
      <c r="A280" s="8" t="s">
        <v>1081</v>
      </c>
      <c r="B280" s="35" t="str">
        <f>IF(INDEX(Orcamento!$B$7:$B$306,MATCH(A280,Orcamento!$A$7:$A$306,0))="","",INDEX(Orcamento!$B$7:$B$306,MATCH(A280,Orcamento!$A$7:$A$306,0)))</f>
        <v/>
      </c>
      <c r="C280" s="35" t="str">
        <f>IF(INDEX(Orcamento!$B$7:$B$306,MATCH(A280,Orcamento!$A$7:$A$306,0))="","",INDEX(Orcamento!$C$7:$C$306,MATCH(A280,Orcamento!$A$7:$A$306,0)))</f>
        <v/>
      </c>
      <c r="D280" s="37" t="str">
        <f>IF(INDEX(Orcamento!$B$7:$B$306,MATCH(A280,Orcamento!$A$7:$A$306,0))="","",INDEX(Orcamento!$K$7:$K$306,MATCH(A280,Orcamento!$A$7:$A$306,0)))</f>
        <v/>
      </c>
      <c r="E280" s="37" t="str">
        <f>IF(INDEX(Orcamento!$B$7:$B$306,MATCH(A280,Orcamento!$A$7:$A$306,0))="","",INDEX(Orcamento!$S$7:$S$306,MATCH(A280,Orcamento!$A$7:$A$306,0)))</f>
        <v/>
      </c>
      <c r="F280" s="22"/>
      <c r="G280" s="22"/>
      <c r="H280" s="22"/>
      <c r="I280" s="22"/>
      <c r="J280" s="16" t="str">
        <f t="shared" si="12"/>
        <v/>
      </c>
      <c r="K280" s="22"/>
      <c r="L280" s="16" t="str">
        <f t="shared" si="13"/>
        <v/>
      </c>
      <c r="M280" s="21"/>
      <c r="N280" s="21"/>
      <c r="O280" s="35" t="str">
        <f>IF(B280="","",IF(INDEX(Orcamento!$T$7:$T$306,MATCH(A280,Orcamento!$A$7:$A$306,0))&lt;&gt;"OK","Rever orçamento de origem",IF(OR(COUNT(F280:I280,K280)&lt;&gt;5,M280="",N280=""),"Falta concluir análise do artigo",IF(OR(MIN(F280:I280,K280)&lt;0,F280&gt;INDEX(Orcamento!$J$7:$J$306,MATCH(A280,Orcamento!$A$7:$A$306,0)),J280&lt;0,K280&gt;J280),"Rever exclusões ou coberturas",IF(AND(OR(INDEX(Orcamento!$D$7:$D$306,MATCH(A280,Orcamento!$A$7:$A$306,0))="Pessoal próprio",INDEX(Orcamento!$D$7:$D$306,MATCH(A280,Orcamento!$A$7:$A$306,0))="Maquinaria própria"),J280&lt;&gt;0),"Rever exclusão de recursos próprios","OK")))))</f>
        <v/>
      </c>
    </row>
    <row r="281" spans="1:15" ht="34.950000000000003" customHeight="1">
      <c r="A281" s="8" t="s">
        <v>1082</v>
      </c>
      <c r="B281" s="35" t="str">
        <f>IF(INDEX(Orcamento!$B$7:$B$306,MATCH(A281,Orcamento!$A$7:$A$306,0))="","",INDEX(Orcamento!$B$7:$B$306,MATCH(A281,Orcamento!$A$7:$A$306,0)))</f>
        <v/>
      </c>
      <c r="C281" s="35" t="str">
        <f>IF(INDEX(Orcamento!$B$7:$B$306,MATCH(A281,Orcamento!$A$7:$A$306,0))="","",INDEX(Orcamento!$C$7:$C$306,MATCH(A281,Orcamento!$A$7:$A$306,0)))</f>
        <v/>
      </c>
      <c r="D281" s="37" t="str">
        <f>IF(INDEX(Orcamento!$B$7:$B$306,MATCH(A281,Orcamento!$A$7:$A$306,0))="","",INDEX(Orcamento!$K$7:$K$306,MATCH(A281,Orcamento!$A$7:$A$306,0)))</f>
        <v/>
      </c>
      <c r="E281" s="37" t="str">
        <f>IF(INDEX(Orcamento!$B$7:$B$306,MATCH(A281,Orcamento!$A$7:$A$306,0))="","",INDEX(Orcamento!$S$7:$S$306,MATCH(A281,Orcamento!$A$7:$A$306,0)))</f>
        <v/>
      </c>
      <c r="F281" s="22"/>
      <c r="G281" s="22"/>
      <c r="H281" s="22"/>
      <c r="I281" s="22"/>
      <c r="J281" s="16" t="str">
        <f t="shared" si="12"/>
        <v/>
      </c>
      <c r="K281" s="22"/>
      <c r="L281" s="16" t="str">
        <f t="shared" si="13"/>
        <v/>
      </c>
      <c r="M281" s="21"/>
      <c r="N281" s="21"/>
      <c r="O281" s="35" t="str">
        <f>IF(B281="","",IF(INDEX(Orcamento!$T$7:$T$306,MATCH(A281,Orcamento!$A$7:$A$306,0))&lt;&gt;"OK","Rever orçamento de origem",IF(OR(COUNT(F281:I281,K281)&lt;&gt;5,M281="",N281=""),"Falta concluir análise do artigo",IF(OR(MIN(F281:I281,K281)&lt;0,F281&gt;INDEX(Orcamento!$J$7:$J$306,MATCH(A281,Orcamento!$A$7:$A$306,0)),J281&lt;0,K281&gt;J281),"Rever exclusões ou coberturas",IF(AND(OR(INDEX(Orcamento!$D$7:$D$306,MATCH(A281,Orcamento!$A$7:$A$306,0))="Pessoal próprio",INDEX(Orcamento!$D$7:$D$306,MATCH(A281,Orcamento!$A$7:$A$306,0))="Maquinaria própria"),J281&lt;&gt;0),"Rever exclusão de recursos próprios","OK")))))</f>
        <v/>
      </c>
    </row>
    <row r="282" spans="1:15" ht="34.950000000000003" customHeight="1">
      <c r="A282" s="8" t="s">
        <v>1083</v>
      </c>
      <c r="B282" s="35" t="str">
        <f>IF(INDEX(Orcamento!$B$7:$B$306,MATCH(A282,Orcamento!$A$7:$A$306,0))="","",INDEX(Orcamento!$B$7:$B$306,MATCH(A282,Orcamento!$A$7:$A$306,0)))</f>
        <v/>
      </c>
      <c r="C282" s="35" t="str">
        <f>IF(INDEX(Orcamento!$B$7:$B$306,MATCH(A282,Orcamento!$A$7:$A$306,0))="","",INDEX(Orcamento!$C$7:$C$306,MATCH(A282,Orcamento!$A$7:$A$306,0)))</f>
        <v/>
      </c>
      <c r="D282" s="37" t="str">
        <f>IF(INDEX(Orcamento!$B$7:$B$306,MATCH(A282,Orcamento!$A$7:$A$306,0))="","",INDEX(Orcamento!$K$7:$K$306,MATCH(A282,Orcamento!$A$7:$A$306,0)))</f>
        <v/>
      </c>
      <c r="E282" s="37" t="str">
        <f>IF(INDEX(Orcamento!$B$7:$B$306,MATCH(A282,Orcamento!$A$7:$A$306,0))="","",INDEX(Orcamento!$S$7:$S$306,MATCH(A282,Orcamento!$A$7:$A$306,0)))</f>
        <v/>
      </c>
      <c r="F282" s="22"/>
      <c r="G282" s="22"/>
      <c r="H282" s="22"/>
      <c r="I282" s="22"/>
      <c r="J282" s="16" t="str">
        <f t="shared" si="12"/>
        <v/>
      </c>
      <c r="K282" s="22"/>
      <c r="L282" s="16" t="str">
        <f t="shared" si="13"/>
        <v/>
      </c>
      <c r="M282" s="21"/>
      <c r="N282" s="21"/>
      <c r="O282" s="35" t="str">
        <f>IF(B282="","",IF(INDEX(Orcamento!$T$7:$T$306,MATCH(A282,Orcamento!$A$7:$A$306,0))&lt;&gt;"OK","Rever orçamento de origem",IF(OR(COUNT(F282:I282,K282)&lt;&gt;5,M282="",N282=""),"Falta concluir análise do artigo",IF(OR(MIN(F282:I282,K282)&lt;0,F282&gt;INDEX(Orcamento!$J$7:$J$306,MATCH(A282,Orcamento!$A$7:$A$306,0)),J282&lt;0,K282&gt;J282),"Rever exclusões ou coberturas",IF(AND(OR(INDEX(Orcamento!$D$7:$D$306,MATCH(A282,Orcamento!$A$7:$A$306,0))="Pessoal próprio",INDEX(Orcamento!$D$7:$D$306,MATCH(A282,Orcamento!$A$7:$A$306,0))="Maquinaria própria"),J282&lt;&gt;0),"Rever exclusão de recursos próprios","OK")))))</f>
        <v/>
      </c>
    </row>
    <row r="283" spans="1:15" ht="34.950000000000003" customHeight="1">
      <c r="A283" s="8" t="s">
        <v>1084</v>
      </c>
      <c r="B283" s="35" t="str">
        <f>IF(INDEX(Orcamento!$B$7:$B$306,MATCH(A283,Orcamento!$A$7:$A$306,0))="","",INDEX(Orcamento!$B$7:$B$306,MATCH(A283,Orcamento!$A$7:$A$306,0)))</f>
        <v/>
      </c>
      <c r="C283" s="35" t="str">
        <f>IF(INDEX(Orcamento!$B$7:$B$306,MATCH(A283,Orcamento!$A$7:$A$306,0))="","",INDEX(Orcamento!$C$7:$C$306,MATCH(A283,Orcamento!$A$7:$A$306,0)))</f>
        <v/>
      </c>
      <c r="D283" s="37" t="str">
        <f>IF(INDEX(Orcamento!$B$7:$B$306,MATCH(A283,Orcamento!$A$7:$A$306,0))="","",INDEX(Orcamento!$K$7:$K$306,MATCH(A283,Orcamento!$A$7:$A$306,0)))</f>
        <v/>
      </c>
      <c r="E283" s="37" t="str">
        <f>IF(INDEX(Orcamento!$B$7:$B$306,MATCH(A283,Orcamento!$A$7:$A$306,0))="","",INDEX(Orcamento!$S$7:$S$306,MATCH(A283,Orcamento!$A$7:$A$306,0)))</f>
        <v/>
      </c>
      <c r="F283" s="22"/>
      <c r="G283" s="22"/>
      <c r="H283" s="22"/>
      <c r="I283" s="22"/>
      <c r="J283" s="16" t="str">
        <f t="shared" si="12"/>
        <v/>
      </c>
      <c r="K283" s="22"/>
      <c r="L283" s="16" t="str">
        <f t="shared" si="13"/>
        <v/>
      </c>
      <c r="M283" s="21"/>
      <c r="N283" s="21"/>
      <c r="O283" s="35" t="str">
        <f>IF(B283="","",IF(INDEX(Orcamento!$T$7:$T$306,MATCH(A283,Orcamento!$A$7:$A$306,0))&lt;&gt;"OK","Rever orçamento de origem",IF(OR(COUNT(F283:I283,K283)&lt;&gt;5,M283="",N283=""),"Falta concluir análise do artigo",IF(OR(MIN(F283:I283,K283)&lt;0,F283&gt;INDEX(Orcamento!$J$7:$J$306,MATCH(A283,Orcamento!$A$7:$A$306,0)),J283&lt;0,K283&gt;J283),"Rever exclusões ou coberturas",IF(AND(OR(INDEX(Orcamento!$D$7:$D$306,MATCH(A283,Orcamento!$A$7:$A$306,0))="Pessoal próprio",INDEX(Orcamento!$D$7:$D$306,MATCH(A283,Orcamento!$A$7:$A$306,0))="Maquinaria própria"),J283&lt;&gt;0),"Rever exclusão de recursos próprios","OK")))))</f>
        <v/>
      </c>
    </row>
    <row r="284" spans="1:15" ht="34.950000000000003" customHeight="1">
      <c r="A284" s="8" t="s">
        <v>1085</v>
      </c>
      <c r="B284" s="35" t="str">
        <f>IF(INDEX(Orcamento!$B$7:$B$306,MATCH(A284,Orcamento!$A$7:$A$306,0))="","",INDEX(Orcamento!$B$7:$B$306,MATCH(A284,Orcamento!$A$7:$A$306,0)))</f>
        <v/>
      </c>
      <c r="C284" s="35" t="str">
        <f>IF(INDEX(Orcamento!$B$7:$B$306,MATCH(A284,Orcamento!$A$7:$A$306,0))="","",INDEX(Orcamento!$C$7:$C$306,MATCH(A284,Orcamento!$A$7:$A$306,0)))</f>
        <v/>
      </c>
      <c r="D284" s="37" t="str">
        <f>IF(INDEX(Orcamento!$B$7:$B$306,MATCH(A284,Orcamento!$A$7:$A$306,0))="","",INDEX(Orcamento!$K$7:$K$306,MATCH(A284,Orcamento!$A$7:$A$306,0)))</f>
        <v/>
      </c>
      <c r="E284" s="37" t="str">
        <f>IF(INDEX(Orcamento!$B$7:$B$306,MATCH(A284,Orcamento!$A$7:$A$306,0))="","",INDEX(Orcamento!$S$7:$S$306,MATCH(A284,Orcamento!$A$7:$A$306,0)))</f>
        <v/>
      </c>
      <c r="F284" s="22"/>
      <c r="G284" s="22"/>
      <c r="H284" s="22"/>
      <c r="I284" s="22"/>
      <c r="J284" s="16" t="str">
        <f t="shared" si="12"/>
        <v/>
      </c>
      <c r="K284" s="22"/>
      <c r="L284" s="16" t="str">
        <f t="shared" si="13"/>
        <v/>
      </c>
      <c r="M284" s="21"/>
      <c r="N284" s="21"/>
      <c r="O284" s="35" t="str">
        <f>IF(B284="","",IF(INDEX(Orcamento!$T$7:$T$306,MATCH(A284,Orcamento!$A$7:$A$306,0))&lt;&gt;"OK","Rever orçamento de origem",IF(OR(COUNT(F284:I284,K284)&lt;&gt;5,M284="",N284=""),"Falta concluir análise do artigo",IF(OR(MIN(F284:I284,K284)&lt;0,F284&gt;INDEX(Orcamento!$J$7:$J$306,MATCH(A284,Orcamento!$A$7:$A$306,0)),J284&lt;0,K284&gt;J284),"Rever exclusões ou coberturas",IF(AND(OR(INDEX(Orcamento!$D$7:$D$306,MATCH(A284,Orcamento!$A$7:$A$306,0))="Pessoal próprio",INDEX(Orcamento!$D$7:$D$306,MATCH(A284,Orcamento!$A$7:$A$306,0))="Maquinaria própria"),J284&lt;&gt;0),"Rever exclusão de recursos próprios","OK")))))</f>
        <v/>
      </c>
    </row>
    <row r="285" spans="1:15" ht="34.950000000000003" customHeight="1">
      <c r="A285" s="8" t="s">
        <v>1086</v>
      </c>
      <c r="B285" s="35" t="str">
        <f>IF(INDEX(Orcamento!$B$7:$B$306,MATCH(A285,Orcamento!$A$7:$A$306,0))="","",INDEX(Orcamento!$B$7:$B$306,MATCH(A285,Orcamento!$A$7:$A$306,0)))</f>
        <v/>
      </c>
      <c r="C285" s="35" t="str">
        <f>IF(INDEX(Orcamento!$B$7:$B$306,MATCH(A285,Orcamento!$A$7:$A$306,0))="","",INDEX(Orcamento!$C$7:$C$306,MATCH(A285,Orcamento!$A$7:$A$306,0)))</f>
        <v/>
      </c>
      <c r="D285" s="37" t="str">
        <f>IF(INDEX(Orcamento!$B$7:$B$306,MATCH(A285,Orcamento!$A$7:$A$306,0))="","",INDEX(Orcamento!$K$7:$K$306,MATCH(A285,Orcamento!$A$7:$A$306,0)))</f>
        <v/>
      </c>
      <c r="E285" s="37" t="str">
        <f>IF(INDEX(Orcamento!$B$7:$B$306,MATCH(A285,Orcamento!$A$7:$A$306,0))="","",INDEX(Orcamento!$S$7:$S$306,MATCH(A285,Orcamento!$A$7:$A$306,0)))</f>
        <v/>
      </c>
      <c r="F285" s="22"/>
      <c r="G285" s="22"/>
      <c r="H285" s="22"/>
      <c r="I285" s="22"/>
      <c r="J285" s="16" t="str">
        <f t="shared" si="12"/>
        <v/>
      </c>
      <c r="K285" s="22"/>
      <c r="L285" s="16" t="str">
        <f t="shared" si="13"/>
        <v/>
      </c>
      <c r="M285" s="21"/>
      <c r="N285" s="21"/>
      <c r="O285" s="35" t="str">
        <f>IF(B285="","",IF(INDEX(Orcamento!$T$7:$T$306,MATCH(A285,Orcamento!$A$7:$A$306,0))&lt;&gt;"OK","Rever orçamento de origem",IF(OR(COUNT(F285:I285,K285)&lt;&gt;5,M285="",N285=""),"Falta concluir análise do artigo",IF(OR(MIN(F285:I285,K285)&lt;0,F285&gt;INDEX(Orcamento!$J$7:$J$306,MATCH(A285,Orcamento!$A$7:$A$306,0)),J285&lt;0,K285&gt;J285),"Rever exclusões ou coberturas",IF(AND(OR(INDEX(Orcamento!$D$7:$D$306,MATCH(A285,Orcamento!$A$7:$A$306,0))="Pessoal próprio",INDEX(Orcamento!$D$7:$D$306,MATCH(A285,Orcamento!$A$7:$A$306,0))="Maquinaria própria"),J285&lt;&gt;0),"Rever exclusão de recursos próprios","OK")))))</f>
        <v/>
      </c>
    </row>
    <row r="286" spans="1:15" ht="34.950000000000003" customHeight="1">
      <c r="A286" s="8" t="s">
        <v>1087</v>
      </c>
      <c r="B286" s="35" t="str">
        <f>IF(INDEX(Orcamento!$B$7:$B$306,MATCH(A286,Orcamento!$A$7:$A$306,0))="","",INDEX(Orcamento!$B$7:$B$306,MATCH(A286,Orcamento!$A$7:$A$306,0)))</f>
        <v/>
      </c>
      <c r="C286" s="35" t="str">
        <f>IF(INDEX(Orcamento!$B$7:$B$306,MATCH(A286,Orcamento!$A$7:$A$306,0))="","",INDEX(Orcamento!$C$7:$C$306,MATCH(A286,Orcamento!$A$7:$A$306,0)))</f>
        <v/>
      </c>
      <c r="D286" s="37" t="str">
        <f>IF(INDEX(Orcamento!$B$7:$B$306,MATCH(A286,Orcamento!$A$7:$A$306,0))="","",INDEX(Orcamento!$K$7:$K$306,MATCH(A286,Orcamento!$A$7:$A$306,0)))</f>
        <v/>
      </c>
      <c r="E286" s="37" t="str">
        <f>IF(INDEX(Orcamento!$B$7:$B$306,MATCH(A286,Orcamento!$A$7:$A$306,0))="","",INDEX(Orcamento!$S$7:$S$306,MATCH(A286,Orcamento!$A$7:$A$306,0)))</f>
        <v/>
      </c>
      <c r="F286" s="22"/>
      <c r="G286" s="22"/>
      <c r="H286" s="22"/>
      <c r="I286" s="22"/>
      <c r="J286" s="16" t="str">
        <f t="shared" si="12"/>
        <v/>
      </c>
      <c r="K286" s="22"/>
      <c r="L286" s="16" t="str">
        <f t="shared" si="13"/>
        <v/>
      </c>
      <c r="M286" s="21"/>
      <c r="N286" s="21"/>
      <c r="O286" s="35" t="str">
        <f>IF(B286="","",IF(INDEX(Orcamento!$T$7:$T$306,MATCH(A286,Orcamento!$A$7:$A$306,0))&lt;&gt;"OK","Rever orçamento de origem",IF(OR(COUNT(F286:I286,K286)&lt;&gt;5,M286="",N286=""),"Falta concluir análise do artigo",IF(OR(MIN(F286:I286,K286)&lt;0,F286&gt;INDEX(Orcamento!$J$7:$J$306,MATCH(A286,Orcamento!$A$7:$A$306,0)),J286&lt;0,K286&gt;J286),"Rever exclusões ou coberturas",IF(AND(OR(INDEX(Orcamento!$D$7:$D$306,MATCH(A286,Orcamento!$A$7:$A$306,0))="Pessoal próprio",INDEX(Orcamento!$D$7:$D$306,MATCH(A286,Orcamento!$A$7:$A$306,0))="Maquinaria própria"),J286&lt;&gt;0),"Rever exclusão de recursos próprios","OK")))))</f>
        <v/>
      </c>
    </row>
    <row r="287" spans="1:15" ht="34.950000000000003" customHeight="1">
      <c r="A287" s="8" t="s">
        <v>1088</v>
      </c>
      <c r="B287" s="35" t="str">
        <f>IF(INDEX(Orcamento!$B$7:$B$306,MATCH(A287,Orcamento!$A$7:$A$306,0))="","",INDEX(Orcamento!$B$7:$B$306,MATCH(A287,Orcamento!$A$7:$A$306,0)))</f>
        <v/>
      </c>
      <c r="C287" s="35" t="str">
        <f>IF(INDEX(Orcamento!$B$7:$B$306,MATCH(A287,Orcamento!$A$7:$A$306,0))="","",INDEX(Orcamento!$C$7:$C$306,MATCH(A287,Orcamento!$A$7:$A$306,0)))</f>
        <v/>
      </c>
      <c r="D287" s="37" t="str">
        <f>IF(INDEX(Orcamento!$B$7:$B$306,MATCH(A287,Orcamento!$A$7:$A$306,0))="","",INDEX(Orcamento!$K$7:$K$306,MATCH(A287,Orcamento!$A$7:$A$306,0)))</f>
        <v/>
      </c>
      <c r="E287" s="37" t="str">
        <f>IF(INDEX(Orcamento!$B$7:$B$306,MATCH(A287,Orcamento!$A$7:$A$306,0))="","",INDEX(Orcamento!$S$7:$S$306,MATCH(A287,Orcamento!$A$7:$A$306,0)))</f>
        <v/>
      </c>
      <c r="F287" s="22"/>
      <c r="G287" s="22"/>
      <c r="H287" s="22"/>
      <c r="I287" s="22"/>
      <c r="J287" s="16" t="str">
        <f t="shared" si="12"/>
        <v/>
      </c>
      <c r="K287" s="22"/>
      <c r="L287" s="16" t="str">
        <f t="shared" si="13"/>
        <v/>
      </c>
      <c r="M287" s="21"/>
      <c r="N287" s="21"/>
      <c r="O287" s="35" t="str">
        <f>IF(B287="","",IF(INDEX(Orcamento!$T$7:$T$306,MATCH(A287,Orcamento!$A$7:$A$306,0))&lt;&gt;"OK","Rever orçamento de origem",IF(OR(COUNT(F287:I287,K287)&lt;&gt;5,M287="",N287=""),"Falta concluir análise do artigo",IF(OR(MIN(F287:I287,K287)&lt;0,F287&gt;INDEX(Orcamento!$J$7:$J$306,MATCH(A287,Orcamento!$A$7:$A$306,0)),J287&lt;0,K287&gt;J287),"Rever exclusões ou coberturas",IF(AND(OR(INDEX(Orcamento!$D$7:$D$306,MATCH(A287,Orcamento!$A$7:$A$306,0))="Pessoal próprio",INDEX(Orcamento!$D$7:$D$306,MATCH(A287,Orcamento!$A$7:$A$306,0))="Maquinaria própria"),J287&lt;&gt;0),"Rever exclusão de recursos próprios","OK")))))</f>
        <v/>
      </c>
    </row>
    <row r="288" spans="1:15" ht="34.950000000000003" customHeight="1">
      <c r="A288" s="8" t="s">
        <v>1089</v>
      </c>
      <c r="B288" s="35" t="str">
        <f>IF(INDEX(Orcamento!$B$7:$B$306,MATCH(A288,Orcamento!$A$7:$A$306,0))="","",INDEX(Orcamento!$B$7:$B$306,MATCH(A288,Orcamento!$A$7:$A$306,0)))</f>
        <v/>
      </c>
      <c r="C288" s="35" t="str">
        <f>IF(INDEX(Orcamento!$B$7:$B$306,MATCH(A288,Orcamento!$A$7:$A$306,0))="","",INDEX(Orcamento!$C$7:$C$306,MATCH(A288,Orcamento!$A$7:$A$306,0)))</f>
        <v/>
      </c>
      <c r="D288" s="37" t="str">
        <f>IF(INDEX(Orcamento!$B$7:$B$306,MATCH(A288,Orcamento!$A$7:$A$306,0))="","",INDEX(Orcamento!$K$7:$K$306,MATCH(A288,Orcamento!$A$7:$A$306,0)))</f>
        <v/>
      </c>
      <c r="E288" s="37" t="str">
        <f>IF(INDEX(Orcamento!$B$7:$B$306,MATCH(A288,Orcamento!$A$7:$A$306,0))="","",INDEX(Orcamento!$S$7:$S$306,MATCH(A288,Orcamento!$A$7:$A$306,0)))</f>
        <v/>
      </c>
      <c r="F288" s="22"/>
      <c r="G288" s="22"/>
      <c r="H288" s="22"/>
      <c r="I288" s="22"/>
      <c r="J288" s="16" t="str">
        <f t="shared" si="12"/>
        <v/>
      </c>
      <c r="K288" s="22"/>
      <c r="L288" s="16" t="str">
        <f t="shared" si="13"/>
        <v/>
      </c>
      <c r="M288" s="21"/>
      <c r="N288" s="21"/>
      <c r="O288" s="35" t="str">
        <f>IF(B288="","",IF(INDEX(Orcamento!$T$7:$T$306,MATCH(A288,Orcamento!$A$7:$A$306,0))&lt;&gt;"OK","Rever orçamento de origem",IF(OR(COUNT(F288:I288,K288)&lt;&gt;5,M288="",N288=""),"Falta concluir análise do artigo",IF(OR(MIN(F288:I288,K288)&lt;0,F288&gt;INDEX(Orcamento!$J$7:$J$306,MATCH(A288,Orcamento!$A$7:$A$306,0)),J288&lt;0,K288&gt;J288),"Rever exclusões ou coberturas",IF(AND(OR(INDEX(Orcamento!$D$7:$D$306,MATCH(A288,Orcamento!$A$7:$A$306,0))="Pessoal próprio",INDEX(Orcamento!$D$7:$D$306,MATCH(A288,Orcamento!$A$7:$A$306,0))="Maquinaria própria"),J288&lt;&gt;0),"Rever exclusão de recursos próprios","OK")))))</f>
        <v/>
      </c>
    </row>
    <row r="289" spans="1:15" ht="34.950000000000003" customHeight="1">
      <c r="A289" s="8" t="s">
        <v>1090</v>
      </c>
      <c r="B289" s="35" t="str">
        <f>IF(INDEX(Orcamento!$B$7:$B$306,MATCH(A289,Orcamento!$A$7:$A$306,0))="","",INDEX(Orcamento!$B$7:$B$306,MATCH(A289,Orcamento!$A$7:$A$306,0)))</f>
        <v/>
      </c>
      <c r="C289" s="35" t="str">
        <f>IF(INDEX(Orcamento!$B$7:$B$306,MATCH(A289,Orcamento!$A$7:$A$306,0))="","",INDEX(Orcamento!$C$7:$C$306,MATCH(A289,Orcamento!$A$7:$A$306,0)))</f>
        <v/>
      </c>
      <c r="D289" s="37" t="str">
        <f>IF(INDEX(Orcamento!$B$7:$B$306,MATCH(A289,Orcamento!$A$7:$A$306,0))="","",INDEX(Orcamento!$K$7:$K$306,MATCH(A289,Orcamento!$A$7:$A$306,0)))</f>
        <v/>
      </c>
      <c r="E289" s="37" t="str">
        <f>IF(INDEX(Orcamento!$B$7:$B$306,MATCH(A289,Orcamento!$A$7:$A$306,0))="","",INDEX(Orcamento!$S$7:$S$306,MATCH(A289,Orcamento!$A$7:$A$306,0)))</f>
        <v/>
      </c>
      <c r="F289" s="22"/>
      <c r="G289" s="22"/>
      <c r="H289" s="22"/>
      <c r="I289" s="22"/>
      <c r="J289" s="16" t="str">
        <f t="shared" si="12"/>
        <v/>
      </c>
      <c r="K289" s="22"/>
      <c r="L289" s="16" t="str">
        <f t="shared" si="13"/>
        <v/>
      </c>
      <c r="M289" s="21"/>
      <c r="N289" s="21"/>
      <c r="O289" s="35" t="str">
        <f>IF(B289="","",IF(INDEX(Orcamento!$T$7:$T$306,MATCH(A289,Orcamento!$A$7:$A$306,0))&lt;&gt;"OK","Rever orçamento de origem",IF(OR(COUNT(F289:I289,K289)&lt;&gt;5,M289="",N289=""),"Falta concluir análise do artigo",IF(OR(MIN(F289:I289,K289)&lt;0,F289&gt;INDEX(Orcamento!$J$7:$J$306,MATCH(A289,Orcamento!$A$7:$A$306,0)),J289&lt;0,K289&gt;J289),"Rever exclusões ou coberturas",IF(AND(OR(INDEX(Orcamento!$D$7:$D$306,MATCH(A289,Orcamento!$A$7:$A$306,0))="Pessoal próprio",INDEX(Orcamento!$D$7:$D$306,MATCH(A289,Orcamento!$A$7:$A$306,0))="Maquinaria própria"),J289&lt;&gt;0),"Rever exclusão de recursos próprios","OK")))))</f>
        <v/>
      </c>
    </row>
    <row r="290" spans="1:15" ht="34.950000000000003" customHeight="1">
      <c r="A290" s="8" t="s">
        <v>1091</v>
      </c>
      <c r="B290" s="35" t="str">
        <f>IF(INDEX(Orcamento!$B$7:$B$306,MATCH(A290,Orcamento!$A$7:$A$306,0))="","",INDEX(Orcamento!$B$7:$B$306,MATCH(A290,Orcamento!$A$7:$A$306,0)))</f>
        <v/>
      </c>
      <c r="C290" s="35" t="str">
        <f>IF(INDEX(Orcamento!$B$7:$B$306,MATCH(A290,Orcamento!$A$7:$A$306,0))="","",INDEX(Orcamento!$C$7:$C$306,MATCH(A290,Orcamento!$A$7:$A$306,0)))</f>
        <v/>
      </c>
      <c r="D290" s="37" t="str">
        <f>IF(INDEX(Orcamento!$B$7:$B$306,MATCH(A290,Orcamento!$A$7:$A$306,0))="","",INDEX(Orcamento!$K$7:$K$306,MATCH(A290,Orcamento!$A$7:$A$306,0)))</f>
        <v/>
      </c>
      <c r="E290" s="37" t="str">
        <f>IF(INDEX(Orcamento!$B$7:$B$306,MATCH(A290,Orcamento!$A$7:$A$306,0))="","",INDEX(Orcamento!$S$7:$S$306,MATCH(A290,Orcamento!$A$7:$A$306,0)))</f>
        <v/>
      </c>
      <c r="F290" s="22"/>
      <c r="G290" s="22"/>
      <c r="H290" s="22"/>
      <c r="I290" s="22"/>
      <c r="J290" s="16" t="str">
        <f t="shared" si="12"/>
        <v/>
      </c>
      <c r="K290" s="22"/>
      <c r="L290" s="16" t="str">
        <f t="shared" si="13"/>
        <v/>
      </c>
      <c r="M290" s="21"/>
      <c r="N290" s="21"/>
      <c r="O290" s="35" t="str">
        <f>IF(B290="","",IF(INDEX(Orcamento!$T$7:$T$306,MATCH(A290,Orcamento!$A$7:$A$306,0))&lt;&gt;"OK","Rever orçamento de origem",IF(OR(COUNT(F290:I290,K290)&lt;&gt;5,M290="",N290=""),"Falta concluir análise do artigo",IF(OR(MIN(F290:I290,K290)&lt;0,F290&gt;INDEX(Orcamento!$J$7:$J$306,MATCH(A290,Orcamento!$A$7:$A$306,0)),J290&lt;0,K290&gt;J290),"Rever exclusões ou coberturas",IF(AND(OR(INDEX(Orcamento!$D$7:$D$306,MATCH(A290,Orcamento!$A$7:$A$306,0))="Pessoal próprio",INDEX(Orcamento!$D$7:$D$306,MATCH(A290,Orcamento!$A$7:$A$306,0))="Maquinaria própria"),J290&lt;&gt;0),"Rever exclusão de recursos próprios","OK")))))</f>
        <v/>
      </c>
    </row>
    <row r="291" spans="1:15" ht="34.950000000000003" customHeight="1">
      <c r="A291" s="8" t="s">
        <v>1092</v>
      </c>
      <c r="B291" s="35" t="str">
        <f>IF(INDEX(Orcamento!$B$7:$B$306,MATCH(A291,Orcamento!$A$7:$A$306,0))="","",INDEX(Orcamento!$B$7:$B$306,MATCH(A291,Orcamento!$A$7:$A$306,0)))</f>
        <v/>
      </c>
      <c r="C291" s="35" t="str">
        <f>IF(INDEX(Orcamento!$B$7:$B$306,MATCH(A291,Orcamento!$A$7:$A$306,0))="","",INDEX(Orcamento!$C$7:$C$306,MATCH(A291,Orcamento!$A$7:$A$306,0)))</f>
        <v/>
      </c>
      <c r="D291" s="37" t="str">
        <f>IF(INDEX(Orcamento!$B$7:$B$306,MATCH(A291,Orcamento!$A$7:$A$306,0))="","",INDEX(Orcamento!$K$7:$K$306,MATCH(A291,Orcamento!$A$7:$A$306,0)))</f>
        <v/>
      </c>
      <c r="E291" s="37" t="str">
        <f>IF(INDEX(Orcamento!$B$7:$B$306,MATCH(A291,Orcamento!$A$7:$A$306,0))="","",INDEX(Orcamento!$S$7:$S$306,MATCH(A291,Orcamento!$A$7:$A$306,0)))</f>
        <v/>
      </c>
      <c r="F291" s="22"/>
      <c r="G291" s="22"/>
      <c r="H291" s="22"/>
      <c r="I291" s="22"/>
      <c r="J291" s="16" t="str">
        <f t="shared" si="12"/>
        <v/>
      </c>
      <c r="K291" s="22"/>
      <c r="L291" s="16" t="str">
        <f t="shared" si="13"/>
        <v/>
      </c>
      <c r="M291" s="21"/>
      <c r="N291" s="21"/>
      <c r="O291" s="35" t="str">
        <f>IF(B291="","",IF(INDEX(Orcamento!$T$7:$T$306,MATCH(A291,Orcamento!$A$7:$A$306,0))&lt;&gt;"OK","Rever orçamento de origem",IF(OR(COUNT(F291:I291,K291)&lt;&gt;5,M291="",N291=""),"Falta concluir análise do artigo",IF(OR(MIN(F291:I291,K291)&lt;0,F291&gt;INDEX(Orcamento!$J$7:$J$306,MATCH(A291,Orcamento!$A$7:$A$306,0)),J291&lt;0,K291&gt;J291),"Rever exclusões ou coberturas",IF(AND(OR(INDEX(Orcamento!$D$7:$D$306,MATCH(A291,Orcamento!$A$7:$A$306,0))="Pessoal próprio",INDEX(Orcamento!$D$7:$D$306,MATCH(A291,Orcamento!$A$7:$A$306,0))="Maquinaria própria"),J291&lt;&gt;0),"Rever exclusão de recursos próprios","OK")))))</f>
        <v/>
      </c>
    </row>
    <row r="292" spans="1:15" ht="34.950000000000003" customHeight="1">
      <c r="A292" s="8" t="s">
        <v>1093</v>
      </c>
      <c r="B292" s="35" t="str">
        <f>IF(INDEX(Orcamento!$B$7:$B$306,MATCH(A292,Orcamento!$A$7:$A$306,0))="","",INDEX(Orcamento!$B$7:$B$306,MATCH(A292,Orcamento!$A$7:$A$306,0)))</f>
        <v/>
      </c>
      <c r="C292" s="35" t="str">
        <f>IF(INDEX(Orcamento!$B$7:$B$306,MATCH(A292,Orcamento!$A$7:$A$306,0))="","",INDEX(Orcamento!$C$7:$C$306,MATCH(A292,Orcamento!$A$7:$A$306,0)))</f>
        <v/>
      </c>
      <c r="D292" s="37" t="str">
        <f>IF(INDEX(Orcamento!$B$7:$B$306,MATCH(A292,Orcamento!$A$7:$A$306,0))="","",INDEX(Orcamento!$K$7:$K$306,MATCH(A292,Orcamento!$A$7:$A$306,0)))</f>
        <v/>
      </c>
      <c r="E292" s="37" t="str">
        <f>IF(INDEX(Orcamento!$B$7:$B$306,MATCH(A292,Orcamento!$A$7:$A$306,0))="","",INDEX(Orcamento!$S$7:$S$306,MATCH(A292,Orcamento!$A$7:$A$306,0)))</f>
        <v/>
      </c>
      <c r="F292" s="22"/>
      <c r="G292" s="22"/>
      <c r="H292" s="22"/>
      <c r="I292" s="22"/>
      <c r="J292" s="16" t="str">
        <f t="shared" si="12"/>
        <v/>
      </c>
      <c r="K292" s="22"/>
      <c r="L292" s="16" t="str">
        <f t="shared" si="13"/>
        <v/>
      </c>
      <c r="M292" s="21"/>
      <c r="N292" s="21"/>
      <c r="O292" s="35" t="str">
        <f>IF(B292="","",IF(INDEX(Orcamento!$T$7:$T$306,MATCH(A292,Orcamento!$A$7:$A$306,0))&lt;&gt;"OK","Rever orçamento de origem",IF(OR(COUNT(F292:I292,K292)&lt;&gt;5,M292="",N292=""),"Falta concluir análise do artigo",IF(OR(MIN(F292:I292,K292)&lt;0,F292&gt;INDEX(Orcamento!$J$7:$J$306,MATCH(A292,Orcamento!$A$7:$A$306,0)),J292&lt;0,K292&gt;J292),"Rever exclusões ou coberturas",IF(AND(OR(INDEX(Orcamento!$D$7:$D$306,MATCH(A292,Orcamento!$A$7:$A$306,0))="Pessoal próprio",INDEX(Orcamento!$D$7:$D$306,MATCH(A292,Orcamento!$A$7:$A$306,0))="Maquinaria própria"),J292&lt;&gt;0),"Rever exclusão de recursos próprios","OK")))))</f>
        <v/>
      </c>
    </row>
    <row r="293" spans="1:15" ht="34.950000000000003" customHeight="1">
      <c r="A293" s="8" t="s">
        <v>1094</v>
      </c>
      <c r="B293" s="35" t="str">
        <f>IF(INDEX(Orcamento!$B$7:$B$306,MATCH(A293,Orcamento!$A$7:$A$306,0))="","",INDEX(Orcamento!$B$7:$B$306,MATCH(A293,Orcamento!$A$7:$A$306,0)))</f>
        <v/>
      </c>
      <c r="C293" s="35" t="str">
        <f>IF(INDEX(Orcamento!$B$7:$B$306,MATCH(A293,Orcamento!$A$7:$A$306,0))="","",INDEX(Orcamento!$C$7:$C$306,MATCH(A293,Orcamento!$A$7:$A$306,0)))</f>
        <v/>
      </c>
      <c r="D293" s="37" t="str">
        <f>IF(INDEX(Orcamento!$B$7:$B$306,MATCH(A293,Orcamento!$A$7:$A$306,0))="","",INDEX(Orcamento!$K$7:$K$306,MATCH(A293,Orcamento!$A$7:$A$306,0)))</f>
        <v/>
      </c>
      <c r="E293" s="37" t="str">
        <f>IF(INDEX(Orcamento!$B$7:$B$306,MATCH(A293,Orcamento!$A$7:$A$306,0))="","",INDEX(Orcamento!$S$7:$S$306,MATCH(A293,Orcamento!$A$7:$A$306,0)))</f>
        <v/>
      </c>
      <c r="F293" s="22"/>
      <c r="G293" s="22"/>
      <c r="H293" s="22"/>
      <c r="I293" s="22"/>
      <c r="J293" s="16" t="str">
        <f t="shared" si="12"/>
        <v/>
      </c>
      <c r="K293" s="22"/>
      <c r="L293" s="16" t="str">
        <f t="shared" si="13"/>
        <v/>
      </c>
      <c r="M293" s="21"/>
      <c r="N293" s="21"/>
      <c r="O293" s="35" t="str">
        <f>IF(B293="","",IF(INDEX(Orcamento!$T$7:$T$306,MATCH(A293,Orcamento!$A$7:$A$306,0))&lt;&gt;"OK","Rever orçamento de origem",IF(OR(COUNT(F293:I293,K293)&lt;&gt;5,M293="",N293=""),"Falta concluir análise do artigo",IF(OR(MIN(F293:I293,K293)&lt;0,F293&gt;INDEX(Orcamento!$J$7:$J$306,MATCH(A293,Orcamento!$A$7:$A$306,0)),J293&lt;0,K293&gt;J293),"Rever exclusões ou coberturas",IF(AND(OR(INDEX(Orcamento!$D$7:$D$306,MATCH(A293,Orcamento!$A$7:$A$306,0))="Pessoal próprio",INDEX(Orcamento!$D$7:$D$306,MATCH(A293,Orcamento!$A$7:$A$306,0))="Maquinaria própria"),J293&lt;&gt;0),"Rever exclusão de recursos próprios","OK")))))</f>
        <v/>
      </c>
    </row>
    <row r="294" spans="1:15" ht="34.950000000000003" customHeight="1">
      <c r="A294" s="8" t="s">
        <v>1095</v>
      </c>
      <c r="B294" s="35" t="str">
        <f>IF(INDEX(Orcamento!$B$7:$B$306,MATCH(A294,Orcamento!$A$7:$A$306,0))="","",INDEX(Orcamento!$B$7:$B$306,MATCH(A294,Orcamento!$A$7:$A$306,0)))</f>
        <v/>
      </c>
      <c r="C294" s="35" t="str">
        <f>IF(INDEX(Orcamento!$B$7:$B$306,MATCH(A294,Orcamento!$A$7:$A$306,0))="","",INDEX(Orcamento!$C$7:$C$306,MATCH(A294,Orcamento!$A$7:$A$306,0)))</f>
        <v/>
      </c>
      <c r="D294" s="37" t="str">
        <f>IF(INDEX(Orcamento!$B$7:$B$306,MATCH(A294,Orcamento!$A$7:$A$306,0))="","",INDEX(Orcamento!$K$7:$K$306,MATCH(A294,Orcamento!$A$7:$A$306,0)))</f>
        <v/>
      </c>
      <c r="E294" s="37" t="str">
        <f>IF(INDEX(Orcamento!$B$7:$B$306,MATCH(A294,Orcamento!$A$7:$A$306,0))="","",INDEX(Orcamento!$S$7:$S$306,MATCH(A294,Orcamento!$A$7:$A$306,0)))</f>
        <v/>
      </c>
      <c r="F294" s="22"/>
      <c r="G294" s="22"/>
      <c r="H294" s="22"/>
      <c r="I294" s="22"/>
      <c r="J294" s="16" t="str">
        <f t="shared" si="12"/>
        <v/>
      </c>
      <c r="K294" s="22"/>
      <c r="L294" s="16" t="str">
        <f t="shared" si="13"/>
        <v/>
      </c>
      <c r="M294" s="21"/>
      <c r="N294" s="21"/>
      <c r="O294" s="35" t="str">
        <f>IF(B294="","",IF(INDEX(Orcamento!$T$7:$T$306,MATCH(A294,Orcamento!$A$7:$A$306,0))&lt;&gt;"OK","Rever orçamento de origem",IF(OR(COUNT(F294:I294,K294)&lt;&gt;5,M294="",N294=""),"Falta concluir análise do artigo",IF(OR(MIN(F294:I294,K294)&lt;0,F294&gt;INDEX(Orcamento!$J$7:$J$306,MATCH(A294,Orcamento!$A$7:$A$306,0)),J294&lt;0,K294&gt;J294),"Rever exclusões ou coberturas",IF(AND(OR(INDEX(Orcamento!$D$7:$D$306,MATCH(A294,Orcamento!$A$7:$A$306,0))="Pessoal próprio",INDEX(Orcamento!$D$7:$D$306,MATCH(A294,Orcamento!$A$7:$A$306,0))="Maquinaria própria"),J294&lt;&gt;0),"Rever exclusão de recursos próprios","OK")))))</f>
        <v/>
      </c>
    </row>
    <row r="295" spans="1:15" ht="34.950000000000003" customHeight="1">
      <c r="A295" s="8" t="s">
        <v>1096</v>
      </c>
      <c r="B295" s="35" t="str">
        <f>IF(INDEX(Orcamento!$B$7:$B$306,MATCH(A295,Orcamento!$A$7:$A$306,0))="","",INDEX(Orcamento!$B$7:$B$306,MATCH(A295,Orcamento!$A$7:$A$306,0)))</f>
        <v/>
      </c>
      <c r="C295" s="35" t="str">
        <f>IF(INDEX(Orcamento!$B$7:$B$306,MATCH(A295,Orcamento!$A$7:$A$306,0))="","",INDEX(Orcamento!$C$7:$C$306,MATCH(A295,Orcamento!$A$7:$A$306,0)))</f>
        <v/>
      </c>
      <c r="D295" s="37" t="str">
        <f>IF(INDEX(Orcamento!$B$7:$B$306,MATCH(A295,Orcamento!$A$7:$A$306,0))="","",INDEX(Orcamento!$K$7:$K$306,MATCH(A295,Orcamento!$A$7:$A$306,0)))</f>
        <v/>
      </c>
      <c r="E295" s="37" t="str">
        <f>IF(INDEX(Orcamento!$B$7:$B$306,MATCH(A295,Orcamento!$A$7:$A$306,0))="","",INDEX(Orcamento!$S$7:$S$306,MATCH(A295,Orcamento!$A$7:$A$306,0)))</f>
        <v/>
      </c>
      <c r="F295" s="22"/>
      <c r="G295" s="22"/>
      <c r="H295" s="22"/>
      <c r="I295" s="22"/>
      <c r="J295" s="16" t="str">
        <f t="shared" si="12"/>
        <v/>
      </c>
      <c r="K295" s="22"/>
      <c r="L295" s="16" t="str">
        <f t="shared" si="13"/>
        <v/>
      </c>
      <c r="M295" s="21"/>
      <c r="N295" s="21"/>
      <c r="O295" s="35" t="str">
        <f>IF(B295="","",IF(INDEX(Orcamento!$T$7:$T$306,MATCH(A295,Orcamento!$A$7:$A$306,0))&lt;&gt;"OK","Rever orçamento de origem",IF(OR(COUNT(F295:I295,K295)&lt;&gt;5,M295="",N295=""),"Falta concluir análise do artigo",IF(OR(MIN(F295:I295,K295)&lt;0,F295&gt;INDEX(Orcamento!$J$7:$J$306,MATCH(A295,Orcamento!$A$7:$A$306,0)),J295&lt;0,K295&gt;J295),"Rever exclusões ou coberturas",IF(AND(OR(INDEX(Orcamento!$D$7:$D$306,MATCH(A295,Orcamento!$A$7:$A$306,0))="Pessoal próprio",INDEX(Orcamento!$D$7:$D$306,MATCH(A295,Orcamento!$A$7:$A$306,0))="Maquinaria própria"),J295&lt;&gt;0),"Rever exclusão de recursos próprios","OK")))))</f>
        <v/>
      </c>
    </row>
    <row r="296" spans="1:15" ht="34.950000000000003" customHeight="1">
      <c r="A296" s="8" t="s">
        <v>1097</v>
      </c>
      <c r="B296" s="35" t="str">
        <f>IF(INDEX(Orcamento!$B$7:$B$306,MATCH(A296,Orcamento!$A$7:$A$306,0))="","",INDEX(Orcamento!$B$7:$B$306,MATCH(A296,Orcamento!$A$7:$A$306,0)))</f>
        <v/>
      </c>
      <c r="C296" s="35" t="str">
        <f>IF(INDEX(Orcamento!$B$7:$B$306,MATCH(A296,Orcamento!$A$7:$A$306,0))="","",INDEX(Orcamento!$C$7:$C$306,MATCH(A296,Orcamento!$A$7:$A$306,0)))</f>
        <v/>
      </c>
      <c r="D296" s="37" t="str">
        <f>IF(INDEX(Orcamento!$B$7:$B$306,MATCH(A296,Orcamento!$A$7:$A$306,0))="","",INDEX(Orcamento!$K$7:$K$306,MATCH(A296,Orcamento!$A$7:$A$306,0)))</f>
        <v/>
      </c>
      <c r="E296" s="37" t="str">
        <f>IF(INDEX(Orcamento!$B$7:$B$306,MATCH(A296,Orcamento!$A$7:$A$306,0))="","",INDEX(Orcamento!$S$7:$S$306,MATCH(A296,Orcamento!$A$7:$A$306,0)))</f>
        <v/>
      </c>
      <c r="F296" s="22"/>
      <c r="G296" s="22"/>
      <c r="H296" s="22"/>
      <c r="I296" s="22"/>
      <c r="J296" s="16" t="str">
        <f t="shared" si="12"/>
        <v/>
      </c>
      <c r="K296" s="22"/>
      <c r="L296" s="16" t="str">
        <f t="shared" si="13"/>
        <v/>
      </c>
      <c r="M296" s="21"/>
      <c r="N296" s="21"/>
      <c r="O296" s="35" t="str">
        <f>IF(B296="","",IF(INDEX(Orcamento!$T$7:$T$306,MATCH(A296,Orcamento!$A$7:$A$306,0))&lt;&gt;"OK","Rever orçamento de origem",IF(OR(COUNT(F296:I296,K296)&lt;&gt;5,M296="",N296=""),"Falta concluir análise do artigo",IF(OR(MIN(F296:I296,K296)&lt;0,F296&gt;INDEX(Orcamento!$J$7:$J$306,MATCH(A296,Orcamento!$A$7:$A$306,0)),J296&lt;0,K296&gt;J296),"Rever exclusões ou coberturas",IF(AND(OR(INDEX(Orcamento!$D$7:$D$306,MATCH(A296,Orcamento!$A$7:$A$306,0))="Pessoal próprio",INDEX(Orcamento!$D$7:$D$306,MATCH(A296,Orcamento!$A$7:$A$306,0))="Maquinaria própria"),J296&lt;&gt;0),"Rever exclusão de recursos próprios","OK")))))</f>
        <v/>
      </c>
    </row>
    <row r="297" spans="1:15" ht="34.950000000000003" customHeight="1">
      <c r="A297" s="8" t="s">
        <v>1098</v>
      </c>
      <c r="B297" s="35" t="str">
        <f>IF(INDEX(Orcamento!$B$7:$B$306,MATCH(A297,Orcamento!$A$7:$A$306,0))="","",INDEX(Orcamento!$B$7:$B$306,MATCH(A297,Orcamento!$A$7:$A$306,0)))</f>
        <v/>
      </c>
      <c r="C297" s="35" t="str">
        <f>IF(INDEX(Orcamento!$B$7:$B$306,MATCH(A297,Orcamento!$A$7:$A$306,0))="","",INDEX(Orcamento!$C$7:$C$306,MATCH(A297,Orcamento!$A$7:$A$306,0)))</f>
        <v/>
      </c>
      <c r="D297" s="37" t="str">
        <f>IF(INDEX(Orcamento!$B$7:$B$306,MATCH(A297,Orcamento!$A$7:$A$306,0))="","",INDEX(Orcamento!$K$7:$K$306,MATCH(A297,Orcamento!$A$7:$A$306,0)))</f>
        <v/>
      </c>
      <c r="E297" s="37" t="str">
        <f>IF(INDEX(Orcamento!$B$7:$B$306,MATCH(A297,Orcamento!$A$7:$A$306,0))="","",INDEX(Orcamento!$S$7:$S$306,MATCH(A297,Orcamento!$A$7:$A$306,0)))</f>
        <v/>
      </c>
      <c r="F297" s="22"/>
      <c r="G297" s="22"/>
      <c r="H297" s="22"/>
      <c r="I297" s="22"/>
      <c r="J297" s="16" t="str">
        <f t="shared" si="12"/>
        <v/>
      </c>
      <c r="K297" s="22"/>
      <c r="L297" s="16" t="str">
        <f t="shared" si="13"/>
        <v/>
      </c>
      <c r="M297" s="21"/>
      <c r="N297" s="21"/>
      <c r="O297" s="35" t="str">
        <f>IF(B297="","",IF(INDEX(Orcamento!$T$7:$T$306,MATCH(A297,Orcamento!$A$7:$A$306,0))&lt;&gt;"OK","Rever orçamento de origem",IF(OR(COUNT(F297:I297,K297)&lt;&gt;5,M297="",N297=""),"Falta concluir análise do artigo",IF(OR(MIN(F297:I297,K297)&lt;0,F297&gt;INDEX(Orcamento!$J$7:$J$306,MATCH(A297,Orcamento!$A$7:$A$306,0)),J297&lt;0,K297&gt;J297),"Rever exclusões ou coberturas",IF(AND(OR(INDEX(Orcamento!$D$7:$D$306,MATCH(A297,Orcamento!$A$7:$A$306,0))="Pessoal próprio",INDEX(Orcamento!$D$7:$D$306,MATCH(A297,Orcamento!$A$7:$A$306,0))="Maquinaria própria"),J297&lt;&gt;0),"Rever exclusão de recursos próprios","OK")))))</f>
        <v/>
      </c>
    </row>
    <row r="298" spans="1:15" ht="34.950000000000003" customHeight="1">
      <c r="A298" s="8" t="s">
        <v>1099</v>
      </c>
      <c r="B298" s="35" t="str">
        <f>IF(INDEX(Orcamento!$B$7:$B$306,MATCH(A298,Orcamento!$A$7:$A$306,0))="","",INDEX(Orcamento!$B$7:$B$306,MATCH(A298,Orcamento!$A$7:$A$306,0)))</f>
        <v/>
      </c>
      <c r="C298" s="35" t="str">
        <f>IF(INDEX(Orcamento!$B$7:$B$306,MATCH(A298,Orcamento!$A$7:$A$306,0))="","",INDEX(Orcamento!$C$7:$C$306,MATCH(A298,Orcamento!$A$7:$A$306,0)))</f>
        <v/>
      </c>
      <c r="D298" s="37" t="str">
        <f>IF(INDEX(Orcamento!$B$7:$B$306,MATCH(A298,Orcamento!$A$7:$A$306,0))="","",INDEX(Orcamento!$K$7:$K$306,MATCH(A298,Orcamento!$A$7:$A$306,0)))</f>
        <v/>
      </c>
      <c r="E298" s="37" t="str">
        <f>IF(INDEX(Orcamento!$B$7:$B$306,MATCH(A298,Orcamento!$A$7:$A$306,0))="","",INDEX(Orcamento!$S$7:$S$306,MATCH(A298,Orcamento!$A$7:$A$306,0)))</f>
        <v/>
      </c>
      <c r="F298" s="22"/>
      <c r="G298" s="22"/>
      <c r="H298" s="22"/>
      <c r="I298" s="22"/>
      <c r="J298" s="16" t="str">
        <f t="shared" si="12"/>
        <v/>
      </c>
      <c r="K298" s="22"/>
      <c r="L298" s="16" t="str">
        <f t="shared" si="13"/>
        <v/>
      </c>
      <c r="M298" s="21"/>
      <c r="N298" s="21"/>
      <c r="O298" s="35" t="str">
        <f>IF(B298="","",IF(INDEX(Orcamento!$T$7:$T$306,MATCH(A298,Orcamento!$A$7:$A$306,0))&lt;&gt;"OK","Rever orçamento de origem",IF(OR(COUNT(F298:I298,K298)&lt;&gt;5,M298="",N298=""),"Falta concluir análise do artigo",IF(OR(MIN(F298:I298,K298)&lt;0,F298&gt;INDEX(Orcamento!$J$7:$J$306,MATCH(A298,Orcamento!$A$7:$A$306,0)),J298&lt;0,K298&gt;J298),"Rever exclusões ou coberturas",IF(AND(OR(INDEX(Orcamento!$D$7:$D$306,MATCH(A298,Orcamento!$A$7:$A$306,0))="Pessoal próprio",INDEX(Orcamento!$D$7:$D$306,MATCH(A298,Orcamento!$A$7:$A$306,0))="Maquinaria própria"),J298&lt;&gt;0),"Rever exclusão de recursos próprios","OK")))))</f>
        <v/>
      </c>
    </row>
    <row r="299" spans="1:15" ht="34.950000000000003" customHeight="1">
      <c r="A299" s="8" t="s">
        <v>1100</v>
      </c>
      <c r="B299" s="35" t="str">
        <f>IF(INDEX(Orcamento!$B$7:$B$306,MATCH(A299,Orcamento!$A$7:$A$306,0))="","",INDEX(Orcamento!$B$7:$B$306,MATCH(A299,Orcamento!$A$7:$A$306,0)))</f>
        <v/>
      </c>
      <c r="C299" s="35" t="str">
        <f>IF(INDEX(Orcamento!$B$7:$B$306,MATCH(A299,Orcamento!$A$7:$A$306,0))="","",INDEX(Orcamento!$C$7:$C$306,MATCH(A299,Orcamento!$A$7:$A$306,0)))</f>
        <v/>
      </c>
      <c r="D299" s="37" t="str">
        <f>IF(INDEX(Orcamento!$B$7:$B$306,MATCH(A299,Orcamento!$A$7:$A$306,0))="","",INDEX(Orcamento!$K$7:$K$306,MATCH(A299,Orcamento!$A$7:$A$306,0)))</f>
        <v/>
      </c>
      <c r="E299" s="37" t="str">
        <f>IF(INDEX(Orcamento!$B$7:$B$306,MATCH(A299,Orcamento!$A$7:$A$306,0))="","",INDEX(Orcamento!$S$7:$S$306,MATCH(A299,Orcamento!$A$7:$A$306,0)))</f>
        <v/>
      </c>
      <c r="F299" s="22"/>
      <c r="G299" s="22"/>
      <c r="H299" s="22"/>
      <c r="I299" s="22"/>
      <c r="J299" s="16" t="str">
        <f t="shared" ref="J299:J306" si="14">IF(B299="","",IF(OR(NOT(ISNUMBER(D299)),COUNT(F299:I299)&lt;&gt;4),"Por apurar",D299-SUM(F299:I299)))</f>
        <v/>
      </c>
      <c r="K299" s="22"/>
      <c r="L299" s="16" t="str">
        <f t="shared" ref="L299:L306" si="15">IF(B299="","",IF(O299&lt;&gt;"OK","Por apurar",J299-K299))</f>
        <v/>
      </c>
      <c r="M299" s="21"/>
      <c r="N299" s="21"/>
      <c r="O299" s="35" t="str">
        <f>IF(B299="","",IF(INDEX(Orcamento!$T$7:$T$306,MATCH(A299,Orcamento!$A$7:$A$306,0))&lt;&gt;"OK","Rever orçamento de origem",IF(OR(COUNT(F299:I299,K299)&lt;&gt;5,M299="",N299=""),"Falta concluir análise do artigo",IF(OR(MIN(F299:I299,K299)&lt;0,F299&gt;INDEX(Orcamento!$J$7:$J$306,MATCH(A299,Orcamento!$A$7:$A$306,0)),J299&lt;0,K299&gt;J299),"Rever exclusões ou coberturas",IF(AND(OR(INDEX(Orcamento!$D$7:$D$306,MATCH(A299,Orcamento!$A$7:$A$306,0))="Pessoal próprio",INDEX(Orcamento!$D$7:$D$306,MATCH(A299,Orcamento!$A$7:$A$306,0))="Maquinaria própria"),J299&lt;&gt;0),"Rever exclusão de recursos próprios","OK")))))</f>
        <v/>
      </c>
    </row>
    <row r="300" spans="1:15" ht="34.950000000000003" customHeight="1">
      <c r="A300" s="8" t="s">
        <v>1101</v>
      </c>
      <c r="B300" s="35" t="str">
        <f>IF(INDEX(Orcamento!$B$7:$B$306,MATCH(A300,Orcamento!$A$7:$A$306,0))="","",INDEX(Orcamento!$B$7:$B$306,MATCH(A300,Orcamento!$A$7:$A$306,0)))</f>
        <v/>
      </c>
      <c r="C300" s="35" t="str">
        <f>IF(INDEX(Orcamento!$B$7:$B$306,MATCH(A300,Orcamento!$A$7:$A$306,0))="","",INDEX(Orcamento!$C$7:$C$306,MATCH(A300,Orcamento!$A$7:$A$306,0)))</f>
        <v/>
      </c>
      <c r="D300" s="37" t="str">
        <f>IF(INDEX(Orcamento!$B$7:$B$306,MATCH(A300,Orcamento!$A$7:$A$306,0))="","",INDEX(Orcamento!$K$7:$K$306,MATCH(A300,Orcamento!$A$7:$A$306,0)))</f>
        <v/>
      </c>
      <c r="E300" s="37" t="str">
        <f>IF(INDEX(Orcamento!$B$7:$B$306,MATCH(A300,Orcamento!$A$7:$A$306,0))="","",INDEX(Orcamento!$S$7:$S$306,MATCH(A300,Orcamento!$A$7:$A$306,0)))</f>
        <v/>
      </c>
      <c r="F300" s="22"/>
      <c r="G300" s="22"/>
      <c r="H300" s="22"/>
      <c r="I300" s="22"/>
      <c r="J300" s="16" t="str">
        <f t="shared" si="14"/>
        <v/>
      </c>
      <c r="K300" s="22"/>
      <c r="L300" s="16" t="str">
        <f t="shared" si="15"/>
        <v/>
      </c>
      <c r="M300" s="21"/>
      <c r="N300" s="21"/>
      <c r="O300" s="35" t="str">
        <f>IF(B300="","",IF(INDEX(Orcamento!$T$7:$T$306,MATCH(A300,Orcamento!$A$7:$A$306,0))&lt;&gt;"OK","Rever orçamento de origem",IF(OR(COUNT(F300:I300,K300)&lt;&gt;5,M300="",N300=""),"Falta concluir análise do artigo",IF(OR(MIN(F300:I300,K300)&lt;0,F300&gt;INDEX(Orcamento!$J$7:$J$306,MATCH(A300,Orcamento!$A$7:$A$306,0)),J300&lt;0,K300&gt;J300),"Rever exclusões ou coberturas",IF(AND(OR(INDEX(Orcamento!$D$7:$D$306,MATCH(A300,Orcamento!$A$7:$A$306,0))="Pessoal próprio",INDEX(Orcamento!$D$7:$D$306,MATCH(A300,Orcamento!$A$7:$A$306,0))="Maquinaria própria"),J300&lt;&gt;0),"Rever exclusão de recursos próprios","OK")))))</f>
        <v/>
      </c>
    </row>
    <row r="301" spans="1:15" ht="34.950000000000003" customHeight="1">
      <c r="A301" s="8" t="s">
        <v>1102</v>
      </c>
      <c r="B301" s="35" t="str">
        <f>IF(INDEX(Orcamento!$B$7:$B$306,MATCH(A301,Orcamento!$A$7:$A$306,0))="","",INDEX(Orcamento!$B$7:$B$306,MATCH(A301,Orcamento!$A$7:$A$306,0)))</f>
        <v/>
      </c>
      <c r="C301" s="35" t="str">
        <f>IF(INDEX(Orcamento!$B$7:$B$306,MATCH(A301,Orcamento!$A$7:$A$306,0))="","",INDEX(Orcamento!$C$7:$C$306,MATCH(A301,Orcamento!$A$7:$A$306,0)))</f>
        <v/>
      </c>
      <c r="D301" s="37" t="str">
        <f>IF(INDEX(Orcamento!$B$7:$B$306,MATCH(A301,Orcamento!$A$7:$A$306,0))="","",INDEX(Orcamento!$K$7:$K$306,MATCH(A301,Orcamento!$A$7:$A$306,0)))</f>
        <v/>
      </c>
      <c r="E301" s="37" t="str">
        <f>IF(INDEX(Orcamento!$B$7:$B$306,MATCH(A301,Orcamento!$A$7:$A$306,0))="","",INDEX(Orcamento!$S$7:$S$306,MATCH(A301,Orcamento!$A$7:$A$306,0)))</f>
        <v/>
      </c>
      <c r="F301" s="22"/>
      <c r="G301" s="22"/>
      <c r="H301" s="22"/>
      <c r="I301" s="22"/>
      <c r="J301" s="16" t="str">
        <f t="shared" si="14"/>
        <v/>
      </c>
      <c r="K301" s="22"/>
      <c r="L301" s="16" t="str">
        <f t="shared" si="15"/>
        <v/>
      </c>
      <c r="M301" s="21"/>
      <c r="N301" s="21"/>
      <c r="O301" s="35" t="str">
        <f>IF(B301="","",IF(INDEX(Orcamento!$T$7:$T$306,MATCH(A301,Orcamento!$A$7:$A$306,0))&lt;&gt;"OK","Rever orçamento de origem",IF(OR(COUNT(F301:I301,K301)&lt;&gt;5,M301="",N301=""),"Falta concluir análise do artigo",IF(OR(MIN(F301:I301,K301)&lt;0,F301&gt;INDEX(Orcamento!$J$7:$J$306,MATCH(A301,Orcamento!$A$7:$A$306,0)),J301&lt;0,K301&gt;J301),"Rever exclusões ou coberturas",IF(AND(OR(INDEX(Orcamento!$D$7:$D$306,MATCH(A301,Orcamento!$A$7:$A$306,0))="Pessoal próprio",INDEX(Orcamento!$D$7:$D$306,MATCH(A301,Orcamento!$A$7:$A$306,0))="Maquinaria própria"),J301&lt;&gt;0),"Rever exclusão de recursos próprios","OK")))))</f>
        <v/>
      </c>
    </row>
    <row r="302" spans="1:15" ht="34.950000000000003" customHeight="1">
      <c r="A302" s="8" t="s">
        <v>1103</v>
      </c>
      <c r="B302" s="35" t="str">
        <f>IF(INDEX(Orcamento!$B$7:$B$306,MATCH(A302,Orcamento!$A$7:$A$306,0))="","",INDEX(Orcamento!$B$7:$B$306,MATCH(A302,Orcamento!$A$7:$A$306,0)))</f>
        <v/>
      </c>
      <c r="C302" s="35" t="str">
        <f>IF(INDEX(Orcamento!$B$7:$B$306,MATCH(A302,Orcamento!$A$7:$A$306,0))="","",INDEX(Orcamento!$C$7:$C$306,MATCH(A302,Orcamento!$A$7:$A$306,0)))</f>
        <v/>
      </c>
      <c r="D302" s="37" t="str">
        <f>IF(INDEX(Orcamento!$B$7:$B$306,MATCH(A302,Orcamento!$A$7:$A$306,0))="","",INDEX(Orcamento!$K$7:$K$306,MATCH(A302,Orcamento!$A$7:$A$306,0)))</f>
        <v/>
      </c>
      <c r="E302" s="37" t="str">
        <f>IF(INDEX(Orcamento!$B$7:$B$306,MATCH(A302,Orcamento!$A$7:$A$306,0))="","",INDEX(Orcamento!$S$7:$S$306,MATCH(A302,Orcamento!$A$7:$A$306,0)))</f>
        <v/>
      </c>
      <c r="F302" s="22"/>
      <c r="G302" s="22"/>
      <c r="H302" s="22"/>
      <c r="I302" s="22"/>
      <c r="J302" s="16" t="str">
        <f t="shared" si="14"/>
        <v/>
      </c>
      <c r="K302" s="22"/>
      <c r="L302" s="16" t="str">
        <f t="shared" si="15"/>
        <v/>
      </c>
      <c r="M302" s="21"/>
      <c r="N302" s="21"/>
      <c r="O302" s="35" t="str">
        <f>IF(B302="","",IF(INDEX(Orcamento!$T$7:$T$306,MATCH(A302,Orcamento!$A$7:$A$306,0))&lt;&gt;"OK","Rever orçamento de origem",IF(OR(COUNT(F302:I302,K302)&lt;&gt;5,M302="",N302=""),"Falta concluir análise do artigo",IF(OR(MIN(F302:I302,K302)&lt;0,F302&gt;INDEX(Orcamento!$J$7:$J$306,MATCH(A302,Orcamento!$A$7:$A$306,0)),J302&lt;0,K302&gt;J302),"Rever exclusões ou coberturas",IF(AND(OR(INDEX(Orcamento!$D$7:$D$306,MATCH(A302,Orcamento!$A$7:$A$306,0))="Pessoal próprio",INDEX(Orcamento!$D$7:$D$306,MATCH(A302,Orcamento!$A$7:$A$306,0))="Maquinaria própria"),J302&lt;&gt;0),"Rever exclusão de recursos próprios","OK")))))</f>
        <v/>
      </c>
    </row>
    <row r="303" spans="1:15" ht="34.950000000000003" customHeight="1">
      <c r="A303" s="8" t="s">
        <v>1104</v>
      </c>
      <c r="B303" s="35" t="str">
        <f>IF(INDEX(Orcamento!$B$7:$B$306,MATCH(A303,Orcamento!$A$7:$A$306,0))="","",INDEX(Orcamento!$B$7:$B$306,MATCH(A303,Orcamento!$A$7:$A$306,0)))</f>
        <v/>
      </c>
      <c r="C303" s="35" t="str">
        <f>IF(INDEX(Orcamento!$B$7:$B$306,MATCH(A303,Orcamento!$A$7:$A$306,0))="","",INDEX(Orcamento!$C$7:$C$306,MATCH(A303,Orcamento!$A$7:$A$306,0)))</f>
        <v/>
      </c>
      <c r="D303" s="37" t="str">
        <f>IF(INDEX(Orcamento!$B$7:$B$306,MATCH(A303,Orcamento!$A$7:$A$306,0))="","",INDEX(Orcamento!$K$7:$K$306,MATCH(A303,Orcamento!$A$7:$A$306,0)))</f>
        <v/>
      </c>
      <c r="E303" s="37" t="str">
        <f>IF(INDEX(Orcamento!$B$7:$B$306,MATCH(A303,Orcamento!$A$7:$A$306,0))="","",INDEX(Orcamento!$S$7:$S$306,MATCH(A303,Orcamento!$A$7:$A$306,0)))</f>
        <v/>
      </c>
      <c r="F303" s="22"/>
      <c r="G303" s="22"/>
      <c r="H303" s="22"/>
      <c r="I303" s="22"/>
      <c r="J303" s="16" t="str">
        <f t="shared" si="14"/>
        <v/>
      </c>
      <c r="K303" s="22"/>
      <c r="L303" s="16" t="str">
        <f t="shared" si="15"/>
        <v/>
      </c>
      <c r="M303" s="21"/>
      <c r="N303" s="21"/>
      <c r="O303" s="35" t="str">
        <f>IF(B303="","",IF(INDEX(Orcamento!$T$7:$T$306,MATCH(A303,Orcamento!$A$7:$A$306,0))&lt;&gt;"OK","Rever orçamento de origem",IF(OR(COUNT(F303:I303,K303)&lt;&gt;5,M303="",N303=""),"Falta concluir análise do artigo",IF(OR(MIN(F303:I303,K303)&lt;0,F303&gt;INDEX(Orcamento!$J$7:$J$306,MATCH(A303,Orcamento!$A$7:$A$306,0)),J303&lt;0,K303&gt;J303),"Rever exclusões ou coberturas",IF(AND(OR(INDEX(Orcamento!$D$7:$D$306,MATCH(A303,Orcamento!$A$7:$A$306,0))="Pessoal próprio",INDEX(Orcamento!$D$7:$D$306,MATCH(A303,Orcamento!$A$7:$A$306,0))="Maquinaria própria"),J303&lt;&gt;0),"Rever exclusão de recursos próprios","OK")))))</f>
        <v/>
      </c>
    </row>
    <row r="304" spans="1:15" ht="34.950000000000003" customHeight="1">
      <c r="A304" s="8" t="s">
        <v>1105</v>
      </c>
      <c r="B304" s="35" t="str">
        <f>IF(INDEX(Orcamento!$B$7:$B$306,MATCH(A304,Orcamento!$A$7:$A$306,0))="","",INDEX(Orcamento!$B$7:$B$306,MATCH(A304,Orcamento!$A$7:$A$306,0)))</f>
        <v/>
      </c>
      <c r="C304" s="35" t="str">
        <f>IF(INDEX(Orcamento!$B$7:$B$306,MATCH(A304,Orcamento!$A$7:$A$306,0))="","",INDEX(Orcamento!$C$7:$C$306,MATCH(A304,Orcamento!$A$7:$A$306,0)))</f>
        <v/>
      </c>
      <c r="D304" s="37" t="str">
        <f>IF(INDEX(Orcamento!$B$7:$B$306,MATCH(A304,Orcamento!$A$7:$A$306,0))="","",INDEX(Orcamento!$K$7:$K$306,MATCH(A304,Orcamento!$A$7:$A$306,0)))</f>
        <v/>
      </c>
      <c r="E304" s="37" t="str">
        <f>IF(INDEX(Orcamento!$B$7:$B$306,MATCH(A304,Orcamento!$A$7:$A$306,0))="","",INDEX(Orcamento!$S$7:$S$306,MATCH(A304,Orcamento!$A$7:$A$306,0)))</f>
        <v/>
      </c>
      <c r="F304" s="22"/>
      <c r="G304" s="22"/>
      <c r="H304" s="22"/>
      <c r="I304" s="22"/>
      <c r="J304" s="16" t="str">
        <f t="shared" si="14"/>
        <v/>
      </c>
      <c r="K304" s="22"/>
      <c r="L304" s="16" t="str">
        <f t="shared" si="15"/>
        <v/>
      </c>
      <c r="M304" s="21"/>
      <c r="N304" s="21"/>
      <c r="O304" s="35" t="str">
        <f>IF(B304="","",IF(INDEX(Orcamento!$T$7:$T$306,MATCH(A304,Orcamento!$A$7:$A$306,0))&lt;&gt;"OK","Rever orçamento de origem",IF(OR(COUNT(F304:I304,K304)&lt;&gt;5,M304="",N304=""),"Falta concluir análise do artigo",IF(OR(MIN(F304:I304,K304)&lt;0,F304&gt;INDEX(Orcamento!$J$7:$J$306,MATCH(A304,Orcamento!$A$7:$A$306,0)),J304&lt;0,K304&gt;J304),"Rever exclusões ou coberturas",IF(AND(OR(INDEX(Orcamento!$D$7:$D$306,MATCH(A304,Orcamento!$A$7:$A$306,0))="Pessoal próprio",INDEX(Orcamento!$D$7:$D$306,MATCH(A304,Orcamento!$A$7:$A$306,0))="Maquinaria própria"),J304&lt;&gt;0),"Rever exclusão de recursos próprios","OK")))))</f>
        <v/>
      </c>
    </row>
    <row r="305" spans="1:15" ht="34.950000000000003" customHeight="1">
      <c r="A305" s="8" t="s">
        <v>1106</v>
      </c>
      <c r="B305" s="35" t="str">
        <f>IF(INDEX(Orcamento!$B$7:$B$306,MATCH(A305,Orcamento!$A$7:$A$306,0))="","",INDEX(Orcamento!$B$7:$B$306,MATCH(A305,Orcamento!$A$7:$A$306,0)))</f>
        <v/>
      </c>
      <c r="C305" s="35" t="str">
        <f>IF(INDEX(Orcamento!$B$7:$B$306,MATCH(A305,Orcamento!$A$7:$A$306,0))="","",INDEX(Orcamento!$C$7:$C$306,MATCH(A305,Orcamento!$A$7:$A$306,0)))</f>
        <v/>
      </c>
      <c r="D305" s="37" t="str">
        <f>IF(INDEX(Orcamento!$B$7:$B$306,MATCH(A305,Orcamento!$A$7:$A$306,0))="","",INDEX(Orcamento!$K$7:$K$306,MATCH(A305,Orcamento!$A$7:$A$306,0)))</f>
        <v/>
      </c>
      <c r="E305" s="37" t="str">
        <f>IF(INDEX(Orcamento!$B$7:$B$306,MATCH(A305,Orcamento!$A$7:$A$306,0))="","",INDEX(Orcamento!$S$7:$S$306,MATCH(A305,Orcamento!$A$7:$A$306,0)))</f>
        <v/>
      </c>
      <c r="F305" s="22"/>
      <c r="G305" s="22"/>
      <c r="H305" s="22"/>
      <c r="I305" s="22"/>
      <c r="J305" s="16" t="str">
        <f t="shared" si="14"/>
        <v/>
      </c>
      <c r="K305" s="22"/>
      <c r="L305" s="16" t="str">
        <f t="shared" si="15"/>
        <v/>
      </c>
      <c r="M305" s="21"/>
      <c r="N305" s="21"/>
      <c r="O305" s="35" t="str">
        <f>IF(B305="","",IF(INDEX(Orcamento!$T$7:$T$306,MATCH(A305,Orcamento!$A$7:$A$306,0))&lt;&gt;"OK","Rever orçamento de origem",IF(OR(COUNT(F305:I305,K305)&lt;&gt;5,M305="",N305=""),"Falta concluir análise do artigo",IF(OR(MIN(F305:I305,K305)&lt;0,F305&gt;INDEX(Orcamento!$J$7:$J$306,MATCH(A305,Orcamento!$A$7:$A$306,0)),J305&lt;0,K305&gt;J305),"Rever exclusões ou coberturas",IF(AND(OR(INDEX(Orcamento!$D$7:$D$306,MATCH(A305,Orcamento!$A$7:$A$306,0))="Pessoal próprio",INDEX(Orcamento!$D$7:$D$306,MATCH(A305,Orcamento!$A$7:$A$306,0))="Maquinaria própria"),J305&lt;&gt;0),"Rever exclusão de recursos próprios","OK")))))</f>
        <v/>
      </c>
    </row>
    <row r="306" spans="1:15" ht="34.950000000000003" customHeight="1">
      <c r="A306" s="8" t="s">
        <v>1107</v>
      </c>
      <c r="B306" s="35" t="str">
        <f>IF(INDEX(Orcamento!$B$7:$B$306,MATCH(A306,Orcamento!$A$7:$A$306,0))="","",INDEX(Orcamento!$B$7:$B$306,MATCH(A306,Orcamento!$A$7:$A$306,0)))</f>
        <v/>
      </c>
      <c r="C306" s="35" t="str">
        <f>IF(INDEX(Orcamento!$B$7:$B$306,MATCH(A306,Orcamento!$A$7:$A$306,0))="","",INDEX(Orcamento!$C$7:$C$306,MATCH(A306,Orcamento!$A$7:$A$306,0)))</f>
        <v/>
      </c>
      <c r="D306" s="37" t="str">
        <f>IF(INDEX(Orcamento!$B$7:$B$306,MATCH(A306,Orcamento!$A$7:$A$306,0))="","",INDEX(Orcamento!$K$7:$K$306,MATCH(A306,Orcamento!$A$7:$A$306,0)))</f>
        <v/>
      </c>
      <c r="E306" s="37" t="str">
        <f>IF(INDEX(Orcamento!$B$7:$B$306,MATCH(A306,Orcamento!$A$7:$A$306,0))="","",INDEX(Orcamento!$S$7:$S$306,MATCH(A306,Orcamento!$A$7:$A$306,0)))</f>
        <v/>
      </c>
      <c r="F306" s="22"/>
      <c r="G306" s="22"/>
      <c r="H306" s="22"/>
      <c r="I306" s="22"/>
      <c r="J306" s="16" t="str">
        <f t="shared" si="14"/>
        <v/>
      </c>
      <c r="K306" s="22"/>
      <c r="L306" s="16" t="str">
        <f t="shared" si="15"/>
        <v/>
      </c>
      <c r="M306" s="21"/>
      <c r="N306" s="21"/>
      <c r="O306" s="35" t="str">
        <f>IF(B306="","",IF(INDEX(Orcamento!$T$7:$T$306,MATCH(A306,Orcamento!$A$7:$A$306,0))&lt;&gt;"OK","Rever orçamento de origem",IF(OR(COUNT(F306:I306,K306)&lt;&gt;5,M306="",N306=""),"Falta concluir análise do artigo",IF(OR(MIN(F306:I306,K306)&lt;0,F306&gt;INDEX(Orcamento!$J$7:$J$306,MATCH(A306,Orcamento!$A$7:$A$306,0)),J306&lt;0,K306&gt;J306),"Rever exclusões ou coberturas",IF(AND(OR(INDEX(Orcamento!$D$7:$D$306,MATCH(A306,Orcamento!$A$7:$A$306,0))="Pessoal próprio",INDEX(Orcamento!$D$7:$D$306,MATCH(A306,Orcamento!$A$7:$A$306,0))="Maquinaria própria"),J306&lt;&gt;0),"Rever exclusão de recursos próprios","OK")))))</f>
        <v/>
      </c>
    </row>
  </sheetData>
  <conditionalFormatting sqref="O7:O306">
    <cfRule type="containsText" dxfId="9" priority="1" operator="containsText" text="Falta"/>
    <cfRule type="containsText" dxfId="8" priority="2" operator="containsText" text="Rever"/>
    <cfRule type="containsText" dxfId="7" priority="3" operator="containsText" text="Por apurar"/>
    <cfRule type="containsText" dxfId="6" priority="4" operator="containsText" text="Por esclarecer"/>
    <cfRule type="containsText" dxfId="5" priority="5" operator="containsText" text="pendente"/>
  </conditionalFormatting>
  <dataValidations count="1">
    <dataValidation type="decimal" showErrorMessage="1" errorTitle="Valor inválido" error="Escolha uma opção da lista ou introduza um valor dentro dos limites indicados." sqref="F7:I306 K7:K306">
      <formula1>0</formula1>
      <formula2>999999999999</formula2>
    </dataValidation>
  </dataValidation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5AFB9"/>
  </sheetPr>
  <dimension ref="A1:D38"/>
  <sheetViews>
    <sheetView showGridLines="0" topLeftCell="A7" workbookViewId="0">
      <selection activeCell="B16" sqref="B16"/>
    </sheetView>
  </sheetViews>
  <sheetFormatPr defaultRowHeight="13.8"/>
  <cols>
    <col min="1" max="1" width="42" customWidth="1"/>
    <col min="2" max="2" width="108" customWidth="1"/>
    <col min="3" max="4" width="22" customWidth="1"/>
  </cols>
  <sheetData>
    <row r="1" spans="1:4" ht="25.05" customHeight="1">
      <c r="A1" s="2"/>
      <c r="B1" s="2"/>
      <c r="C1" s="2"/>
      <c r="D1" s="2"/>
    </row>
    <row r="2" spans="1:4" ht="30" customHeight="1">
      <c r="A2" s="3" t="s">
        <v>656</v>
      </c>
      <c r="B2" s="2"/>
      <c r="C2" s="2"/>
      <c r="D2" s="2"/>
    </row>
    <row r="3" spans="1:4" ht="25.05" customHeight="1">
      <c r="A3" s="4" t="s">
        <v>657</v>
      </c>
      <c r="B3" s="2"/>
      <c r="C3" s="2"/>
      <c r="D3" s="2"/>
    </row>
    <row r="4" spans="1:4" ht="25.05" customHeight="1">
      <c r="A4" s="2" t="s">
        <v>2</v>
      </c>
      <c r="B4" s="2"/>
      <c r="C4" s="2"/>
      <c r="D4" s="2"/>
    </row>
    <row r="5" spans="1:4" ht="25.05" customHeight="1">
      <c r="A5" s="2"/>
      <c r="B5" s="2"/>
      <c r="C5" s="2"/>
      <c r="D5" s="2"/>
    </row>
    <row r="6" spans="1:4" ht="25.05" customHeight="1">
      <c r="A6" s="2"/>
      <c r="B6" s="2"/>
      <c r="C6" s="2"/>
      <c r="D6" s="2"/>
    </row>
    <row r="7" spans="1:4" ht="25.05" customHeight="1">
      <c r="A7" s="2" t="s">
        <v>658</v>
      </c>
      <c r="B7" s="32">
        <v>0.6</v>
      </c>
      <c r="C7" s="2"/>
      <c r="D7" s="2"/>
    </row>
    <row r="8" spans="1:4" ht="25.05" customHeight="1">
      <c r="A8" s="2"/>
      <c r="B8" s="2"/>
      <c r="C8" s="2"/>
      <c r="D8" s="2"/>
    </row>
    <row r="9" spans="1:4" ht="61.05" customHeight="1">
      <c r="A9" s="33" t="s">
        <v>659</v>
      </c>
      <c r="B9" s="9" t="s">
        <v>660</v>
      </c>
      <c r="C9" s="2"/>
      <c r="D9" s="2"/>
    </row>
    <row r="10" spans="1:4" ht="61.05" customHeight="1">
      <c r="A10" s="33" t="s">
        <v>661</v>
      </c>
      <c r="B10" s="9" t="s">
        <v>662</v>
      </c>
      <c r="C10" s="2"/>
      <c r="D10" s="2"/>
    </row>
    <row r="11" spans="1:4" ht="61.05" customHeight="1">
      <c r="A11" s="33" t="s">
        <v>663</v>
      </c>
      <c r="B11" s="9" t="s">
        <v>664</v>
      </c>
      <c r="C11" s="2"/>
      <c r="D11" s="2"/>
    </row>
    <row r="12" spans="1:4" ht="61.05" customHeight="1">
      <c r="A12" s="33" t="s">
        <v>665</v>
      </c>
      <c r="B12" s="9" t="s">
        <v>666</v>
      </c>
      <c r="C12" s="2"/>
      <c r="D12" s="2"/>
    </row>
    <row r="13" spans="1:4" ht="61.05" customHeight="1">
      <c r="A13" s="33" t="s">
        <v>667</v>
      </c>
      <c r="B13" s="9" t="s">
        <v>668</v>
      </c>
      <c r="C13" s="2"/>
      <c r="D13" s="2"/>
    </row>
    <row r="14" spans="1:4" ht="61.05" customHeight="1">
      <c r="A14" s="33" t="s">
        <v>669</v>
      </c>
      <c r="B14" s="9" t="s">
        <v>670</v>
      </c>
      <c r="C14" s="2"/>
      <c r="D14" s="2"/>
    </row>
    <row r="15" spans="1:4" ht="61.05" customHeight="1">
      <c r="A15" s="33" t="s">
        <v>671</v>
      </c>
      <c r="B15" s="9" t="s">
        <v>1564</v>
      </c>
      <c r="C15" s="2"/>
      <c r="D15" s="2"/>
    </row>
    <row r="16" spans="1:4" ht="61.05" customHeight="1">
      <c r="A16" s="33" t="s">
        <v>672</v>
      </c>
      <c r="B16" s="9" t="s">
        <v>673</v>
      </c>
      <c r="C16" s="2"/>
      <c r="D16" s="2"/>
    </row>
    <row r="17" spans="1:4" ht="61.05" customHeight="1">
      <c r="A17" s="33" t="s">
        <v>674</v>
      </c>
      <c r="B17" s="9" t="s">
        <v>675</v>
      </c>
      <c r="C17" s="2"/>
      <c r="D17" s="2"/>
    </row>
    <row r="18" spans="1:4" ht="61.05" customHeight="1">
      <c r="A18" s="33" t="s">
        <v>676</v>
      </c>
      <c r="B18" s="9" t="s">
        <v>677</v>
      </c>
      <c r="C18" s="2"/>
      <c r="D18" s="2"/>
    </row>
    <row r="19" spans="1:4" ht="61.05" customHeight="1">
      <c r="A19" s="33" t="s">
        <v>678</v>
      </c>
      <c r="B19" s="9" t="s">
        <v>679</v>
      </c>
      <c r="C19" s="2"/>
      <c r="D19" s="2"/>
    </row>
    <row r="20" spans="1:4" ht="61.05" customHeight="1">
      <c r="A20" s="33" t="s">
        <v>680</v>
      </c>
      <c r="B20" s="9" t="s">
        <v>681</v>
      </c>
      <c r="C20" s="2"/>
      <c r="D20" s="2"/>
    </row>
    <row r="21" spans="1:4" ht="61.05" customHeight="1">
      <c r="A21" s="33" t="s">
        <v>682</v>
      </c>
      <c r="B21" s="9" t="s">
        <v>683</v>
      </c>
      <c r="C21" s="2"/>
      <c r="D21" s="2"/>
    </row>
    <row r="22" spans="1:4" ht="61.05" customHeight="1">
      <c r="A22" s="33" t="s">
        <v>684</v>
      </c>
      <c r="B22" s="9" t="s">
        <v>685</v>
      </c>
      <c r="C22" s="2"/>
      <c r="D22" s="2"/>
    </row>
    <row r="23" spans="1:4" ht="61.05" customHeight="1">
      <c r="A23" s="33" t="s">
        <v>686</v>
      </c>
      <c r="B23" s="9" t="s">
        <v>687</v>
      </c>
      <c r="C23" s="2"/>
      <c r="D23" s="2"/>
    </row>
    <row r="24" spans="1:4" ht="61.05" customHeight="1">
      <c r="A24" s="33" t="s">
        <v>688</v>
      </c>
      <c r="B24" s="9" t="s">
        <v>689</v>
      </c>
      <c r="C24" s="2"/>
      <c r="D24" s="2"/>
    </row>
    <row r="25" spans="1:4" ht="61.05" customHeight="1">
      <c r="A25" s="33" t="s">
        <v>690</v>
      </c>
      <c r="B25" s="9" t="s">
        <v>691</v>
      </c>
      <c r="C25" s="2"/>
      <c r="D25" s="2"/>
    </row>
    <row r="26" spans="1:4" ht="61.05" customHeight="1">
      <c r="A26" s="33" t="s">
        <v>692</v>
      </c>
      <c r="B26" s="9" t="s">
        <v>693</v>
      </c>
      <c r="C26" s="2"/>
      <c r="D26" s="2"/>
    </row>
    <row r="27" spans="1:4" ht="61.05" customHeight="1">
      <c r="A27" s="33" t="s">
        <v>694</v>
      </c>
      <c r="B27" s="9" t="s">
        <v>695</v>
      </c>
      <c r="C27" s="2"/>
      <c r="D27" s="2"/>
    </row>
    <row r="28" spans="1:4" ht="61.05" customHeight="1">
      <c r="A28" s="33" t="s">
        <v>696</v>
      </c>
      <c r="B28" s="9" t="s">
        <v>697</v>
      </c>
      <c r="C28" s="2"/>
      <c r="D28" s="2"/>
    </row>
    <row r="29" spans="1:4" ht="61.05" customHeight="1">
      <c r="A29" s="33" t="s">
        <v>698</v>
      </c>
      <c r="B29" s="9" t="s">
        <v>699</v>
      </c>
      <c r="C29" s="2"/>
      <c r="D29" s="2"/>
    </row>
    <row r="30" spans="1:4" ht="61.05" customHeight="1">
      <c r="A30" s="33" t="s">
        <v>700</v>
      </c>
      <c r="B30" s="9" t="s">
        <v>701</v>
      </c>
      <c r="C30" s="2"/>
      <c r="D30" s="2"/>
    </row>
    <row r="31" spans="1:4" ht="25.05" customHeight="1">
      <c r="A31" s="2"/>
      <c r="B31" s="2"/>
      <c r="C31" s="2"/>
      <c r="D31" s="2"/>
    </row>
    <row r="32" spans="1:4" ht="25.05" customHeight="1">
      <c r="A32" s="2"/>
      <c r="B32" s="2"/>
      <c r="C32" s="2"/>
      <c r="D32" s="2"/>
    </row>
    <row r="33" spans="1:4" ht="25.05" customHeight="1">
      <c r="A33" s="2"/>
      <c r="B33" s="2"/>
      <c r="C33" s="2"/>
      <c r="D33" s="2"/>
    </row>
    <row r="34" spans="1:4" ht="25.05" customHeight="1">
      <c r="A34" s="2"/>
      <c r="B34" s="2"/>
      <c r="C34" s="2"/>
      <c r="D34" s="2"/>
    </row>
    <row r="35" spans="1:4" ht="25.05" customHeight="1">
      <c r="A35" s="2"/>
      <c r="B35" s="2"/>
      <c r="C35" s="2"/>
      <c r="D35" s="2"/>
    </row>
    <row r="36" spans="1:4" ht="25.05" customHeight="1">
      <c r="A36" s="2"/>
      <c r="B36" s="2"/>
      <c r="C36" s="2"/>
      <c r="D36" s="2"/>
    </row>
    <row r="37" spans="1:4" ht="25.05" customHeight="1">
      <c r="A37" s="2"/>
      <c r="B37" s="2"/>
      <c r="C37" s="2"/>
      <c r="D37" s="2"/>
    </row>
    <row r="38" spans="1:4" ht="25.05" customHeight="1">
      <c r="A38" s="2"/>
      <c r="B38" s="2"/>
      <c r="C38" s="2"/>
      <c r="D38" s="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B120" sqref="B120"/>
    </sheetView>
  </sheetViews>
  <sheetFormatPr defaultRowHeight="13.8"/>
  <cols>
    <col min="1" max="4" width="17" customWidth="1"/>
    <col min="5" max="5" width="40" customWidth="1"/>
    <col min="6" max="6" width="32" customWidth="1"/>
    <col min="7" max="7" width="20" customWidth="1"/>
  </cols>
  <sheetData>
    <row r="1" spans="1:7" ht="25.05" customHeight="1">
      <c r="A1" s="2"/>
      <c r="B1" s="2"/>
      <c r="C1" s="2"/>
      <c r="D1" s="2"/>
      <c r="E1" s="2"/>
      <c r="F1" s="2"/>
      <c r="G1" s="2"/>
    </row>
    <row r="2" spans="1:7" ht="30" customHeight="1">
      <c r="A2" s="3" t="s">
        <v>702</v>
      </c>
      <c r="B2" s="2"/>
      <c r="C2" s="2"/>
      <c r="D2" s="2"/>
      <c r="E2" s="2"/>
      <c r="F2" s="2"/>
      <c r="G2" s="2"/>
    </row>
    <row r="3" spans="1:7" ht="25.05" customHeight="1">
      <c r="A3" s="4" t="s">
        <v>703</v>
      </c>
      <c r="B3" s="2"/>
      <c r="C3" s="2"/>
      <c r="D3" s="2"/>
      <c r="E3" s="2"/>
      <c r="F3" s="2"/>
      <c r="G3" s="2"/>
    </row>
    <row r="4" spans="1:7" ht="25.05" customHeight="1">
      <c r="A4" s="2" t="s">
        <v>2</v>
      </c>
      <c r="B4" s="2"/>
      <c r="C4" s="2"/>
      <c r="D4" s="2"/>
      <c r="E4" s="2"/>
      <c r="F4" s="2"/>
      <c r="G4" s="2"/>
    </row>
    <row r="5" spans="1:7" ht="25.05" customHeight="1">
      <c r="A5" s="2"/>
      <c r="B5" s="2"/>
      <c r="C5" s="2"/>
      <c r="D5" s="2"/>
      <c r="E5" s="2"/>
      <c r="F5" s="2"/>
      <c r="G5" s="2"/>
    </row>
    <row r="6" spans="1:7" ht="58.05" customHeight="1">
      <c r="A6" s="6" t="s">
        <v>704</v>
      </c>
      <c r="B6" s="6" t="s">
        <v>705</v>
      </c>
      <c r="C6" s="6" t="s">
        <v>30</v>
      </c>
      <c r="D6" s="6" t="s">
        <v>706</v>
      </c>
      <c r="E6" s="6" t="s">
        <v>707</v>
      </c>
      <c r="F6" s="6" t="s">
        <v>708</v>
      </c>
      <c r="G6" s="6" t="s">
        <v>709</v>
      </c>
    </row>
    <row r="7" spans="1:7" ht="34.950000000000003" customHeight="1">
      <c r="A7" s="8" t="s">
        <v>123</v>
      </c>
      <c r="B7" s="8" t="s">
        <v>187</v>
      </c>
      <c r="C7" s="8" t="s">
        <v>302</v>
      </c>
      <c r="D7" s="8" t="s">
        <v>483</v>
      </c>
      <c r="E7" s="8" t="s">
        <v>710</v>
      </c>
      <c r="F7" s="8" t="s">
        <v>711</v>
      </c>
      <c r="G7" s="8" t="s">
        <v>712</v>
      </c>
    </row>
    <row r="8" spans="1:7" ht="34.950000000000003" customHeight="1">
      <c r="A8" s="8" t="s">
        <v>124</v>
      </c>
      <c r="B8" s="8" t="s">
        <v>188</v>
      </c>
      <c r="C8" s="8" t="s">
        <v>303</v>
      </c>
      <c r="D8" s="8" t="s">
        <v>484</v>
      </c>
      <c r="E8" s="8" t="s">
        <v>713</v>
      </c>
      <c r="F8" s="8" t="s">
        <v>714</v>
      </c>
      <c r="G8" s="8" t="s">
        <v>715</v>
      </c>
    </row>
    <row r="9" spans="1:7" ht="34.950000000000003" customHeight="1">
      <c r="A9" s="8" t="s">
        <v>125</v>
      </c>
      <c r="B9" s="8" t="s">
        <v>189</v>
      </c>
      <c r="C9" s="8" t="s">
        <v>304</v>
      </c>
      <c r="D9" s="8" t="s">
        <v>485</v>
      </c>
      <c r="E9" s="8" t="s">
        <v>716</v>
      </c>
      <c r="F9" s="8" t="s">
        <v>717</v>
      </c>
      <c r="G9" s="8" t="s">
        <v>718</v>
      </c>
    </row>
    <row r="10" spans="1:7" ht="34.950000000000003" customHeight="1">
      <c r="A10" s="8" t="s">
        <v>126</v>
      </c>
      <c r="B10" s="8" t="s">
        <v>190</v>
      </c>
      <c r="C10" s="8" t="s">
        <v>305</v>
      </c>
      <c r="D10" s="8" t="s">
        <v>486</v>
      </c>
      <c r="E10" s="8" t="s">
        <v>719</v>
      </c>
      <c r="F10" s="8" t="s">
        <v>720</v>
      </c>
      <c r="G10" s="8" t="s">
        <v>721</v>
      </c>
    </row>
    <row r="11" spans="1:7" ht="34.950000000000003" customHeight="1">
      <c r="A11" s="8" t="s">
        <v>127</v>
      </c>
      <c r="B11" s="8" t="s">
        <v>191</v>
      </c>
      <c r="C11" s="8" t="s">
        <v>306</v>
      </c>
      <c r="D11" s="8" t="s">
        <v>487</v>
      </c>
      <c r="E11" s="8" t="s">
        <v>722</v>
      </c>
      <c r="F11" s="8" t="s">
        <v>723</v>
      </c>
      <c r="G11" s="8" t="s">
        <v>724</v>
      </c>
    </row>
    <row r="12" spans="1:7" ht="34.950000000000003" customHeight="1">
      <c r="A12" s="8" t="s">
        <v>128</v>
      </c>
      <c r="B12" s="8" t="s">
        <v>192</v>
      </c>
      <c r="C12" s="8" t="s">
        <v>307</v>
      </c>
      <c r="D12" s="8" t="s">
        <v>488</v>
      </c>
      <c r="E12" s="8" t="s">
        <v>725</v>
      </c>
      <c r="F12" s="8" t="s">
        <v>726</v>
      </c>
      <c r="G12" s="8" t="s">
        <v>727</v>
      </c>
    </row>
    <row r="13" spans="1:7" ht="34.950000000000003" customHeight="1">
      <c r="A13" s="8" t="s">
        <v>129</v>
      </c>
      <c r="B13" s="8" t="s">
        <v>193</v>
      </c>
      <c r="C13" s="8" t="s">
        <v>308</v>
      </c>
      <c r="D13" s="8" t="s">
        <v>489</v>
      </c>
      <c r="E13" s="7"/>
      <c r="F13" s="8" t="s">
        <v>728</v>
      </c>
      <c r="G13" s="8" t="s">
        <v>729</v>
      </c>
    </row>
    <row r="14" spans="1:7" ht="34.950000000000003" customHeight="1">
      <c r="A14" s="8" t="s">
        <v>130</v>
      </c>
      <c r="B14" s="8" t="s">
        <v>194</v>
      </c>
      <c r="C14" s="8" t="s">
        <v>309</v>
      </c>
      <c r="D14" s="8" t="s">
        <v>490</v>
      </c>
      <c r="E14" s="7"/>
      <c r="F14" s="8" t="s">
        <v>730</v>
      </c>
      <c r="G14" s="8" t="s">
        <v>731</v>
      </c>
    </row>
    <row r="15" spans="1:7" ht="34.950000000000003" customHeight="1">
      <c r="A15" s="8" t="s">
        <v>131</v>
      </c>
      <c r="B15" s="8" t="s">
        <v>195</v>
      </c>
      <c r="C15" s="8" t="s">
        <v>310</v>
      </c>
      <c r="D15" s="8" t="s">
        <v>491</v>
      </c>
      <c r="E15" s="7"/>
      <c r="F15" s="8" t="s">
        <v>732</v>
      </c>
      <c r="G15" s="8" t="s">
        <v>733</v>
      </c>
    </row>
    <row r="16" spans="1:7" ht="34.950000000000003" customHeight="1">
      <c r="A16" s="8" t="s">
        <v>132</v>
      </c>
      <c r="B16" s="8" t="s">
        <v>196</v>
      </c>
      <c r="C16" s="8" t="s">
        <v>311</v>
      </c>
      <c r="D16" s="8" t="s">
        <v>492</v>
      </c>
      <c r="E16" s="7"/>
      <c r="F16" s="7"/>
      <c r="G16" s="7"/>
    </row>
    <row r="17" spans="1:7" ht="34.950000000000003" customHeight="1">
      <c r="A17" s="8" t="s">
        <v>133</v>
      </c>
      <c r="B17" s="8" t="s">
        <v>197</v>
      </c>
      <c r="C17" s="8" t="s">
        <v>312</v>
      </c>
      <c r="D17" s="8" t="s">
        <v>493</v>
      </c>
      <c r="E17" s="7"/>
      <c r="F17" s="7"/>
      <c r="G17" s="7"/>
    </row>
    <row r="18" spans="1:7" ht="34.950000000000003" customHeight="1">
      <c r="A18" s="8" t="s">
        <v>134</v>
      </c>
      <c r="B18" s="8" t="s">
        <v>198</v>
      </c>
      <c r="C18" s="8" t="s">
        <v>313</v>
      </c>
      <c r="D18" s="8" t="s">
        <v>494</v>
      </c>
      <c r="E18" s="7"/>
      <c r="F18" s="7"/>
      <c r="G18" s="7"/>
    </row>
    <row r="19" spans="1:7" ht="34.950000000000003" customHeight="1">
      <c r="A19" s="8" t="s">
        <v>135</v>
      </c>
      <c r="B19" s="8" t="s">
        <v>199</v>
      </c>
      <c r="C19" s="8" t="s">
        <v>314</v>
      </c>
      <c r="D19" s="8" t="s">
        <v>495</v>
      </c>
      <c r="E19" s="7"/>
      <c r="F19" s="7"/>
      <c r="G19" s="7"/>
    </row>
    <row r="20" spans="1:7" ht="34.950000000000003" customHeight="1">
      <c r="A20" s="8" t="s">
        <v>136</v>
      </c>
      <c r="B20" s="8" t="s">
        <v>200</v>
      </c>
      <c r="C20" s="8" t="s">
        <v>315</v>
      </c>
      <c r="D20" s="8" t="s">
        <v>496</v>
      </c>
      <c r="E20" s="7"/>
      <c r="F20" s="7"/>
      <c r="G20" s="7"/>
    </row>
    <row r="21" spans="1:7" ht="34.950000000000003" customHeight="1">
      <c r="A21" s="8" t="s">
        <v>137</v>
      </c>
      <c r="B21" s="8" t="s">
        <v>201</v>
      </c>
      <c r="C21" s="8" t="s">
        <v>316</v>
      </c>
      <c r="D21" s="8" t="s">
        <v>497</v>
      </c>
      <c r="E21" s="7"/>
      <c r="F21" s="7"/>
      <c r="G21" s="7"/>
    </row>
    <row r="22" spans="1:7" ht="34.950000000000003" customHeight="1">
      <c r="A22" s="8" t="s">
        <v>138</v>
      </c>
      <c r="B22" s="8" t="s">
        <v>202</v>
      </c>
      <c r="C22" s="8" t="s">
        <v>317</v>
      </c>
      <c r="D22" s="8" t="s">
        <v>498</v>
      </c>
      <c r="E22" s="7"/>
      <c r="F22" s="7"/>
      <c r="G22" s="7"/>
    </row>
    <row r="23" spans="1:7" ht="34.950000000000003" customHeight="1">
      <c r="A23" s="8" t="s">
        <v>139</v>
      </c>
      <c r="B23" s="8" t="s">
        <v>203</v>
      </c>
      <c r="C23" s="8" t="s">
        <v>318</v>
      </c>
      <c r="D23" s="8" t="s">
        <v>499</v>
      </c>
      <c r="E23" s="7"/>
      <c r="F23" s="7"/>
      <c r="G23" s="7"/>
    </row>
    <row r="24" spans="1:7" ht="34.950000000000003" customHeight="1">
      <c r="A24" s="8" t="s">
        <v>140</v>
      </c>
      <c r="B24" s="8" t="s">
        <v>204</v>
      </c>
      <c r="C24" s="8" t="s">
        <v>319</v>
      </c>
      <c r="D24" s="8" t="s">
        <v>500</v>
      </c>
      <c r="E24" s="7"/>
      <c r="F24" s="7"/>
      <c r="G24" s="7"/>
    </row>
    <row r="25" spans="1:7" ht="34.950000000000003" customHeight="1">
      <c r="A25" s="8" t="s">
        <v>141</v>
      </c>
      <c r="B25" s="8" t="s">
        <v>205</v>
      </c>
      <c r="C25" s="8" t="s">
        <v>320</v>
      </c>
      <c r="D25" s="8" t="s">
        <v>501</v>
      </c>
      <c r="E25" s="7"/>
      <c r="F25" s="7"/>
      <c r="G25" s="7"/>
    </row>
    <row r="26" spans="1:7" ht="34.950000000000003" customHeight="1">
      <c r="A26" s="8" t="s">
        <v>142</v>
      </c>
      <c r="B26" s="8" t="s">
        <v>206</v>
      </c>
      <c r="C26" s="8" t="s">
        <v>321</v>
      </c>
      <c r="D26" s="8" t="s">
        <v>502</v>
      </c>
      <c r="E26" s="7"/>
      <c r="F26" s="7"/>
      <c r="G26" s="7"/>
    </row>
    <row r="27" spans="1:7" ht="34.950000000000003" customHeight="1">
      <c r="A27" s="8" t="s">
        <v>737</v>
      </c>
      <c r="B27" s="8" t="s">
        <v>207</v>
      </c>
      <c r="C27" s="8" t="s">
        <v>322</v>
      </c>
      <c r="D27" s="8" t="s">
        <v>503</v>
      </c>
      <c r="E27" s="7"/>
      <c r="F27" s="7"/>
      <c r="G27" s="7"/>
    </row>
    <row r="28" spans="1:7" ht="34.950000000000003" customHeight="1">
      <c r="A28" s="8" t="s">
        <v>738</v>
      </c>
      <c r="B28" s="8" t="s">
        <v>208</v>
      </c>
      <c r="C28" s="8" t="s">
        <v>323</v>
      </c>
      <c r="D28" s="8" t="s">
        <v>504</v>
      </c>
      <c r="E28" s="7"/>
      <c r="F28" s="7"/>
      <c r="G28" s="7"/>
    </row>
    <row r="29" spans="1:7" ht="34.950000000000003" customHeight="1">
      <c r="A29" s="8" t="s">
        <v>739</v>
      </c>
      <c r="B29" s="8" t="s">
        <v>209</v>
      </c>
      <c r="C29" s="8" t="s">
        <v>324</v>
      </c>
      <c r="D29" s="8" t="s">
        <v>505</v>
      </c>
      <c r="E29" s="7"/>
      <c r="F29" s="7"/>
      <c r="G29" s="7"/>
    </row>
    <row r="30" spans="1:7" ht="34.950000000000003" customHeight="1">
      <c r="A30" s="8" t="s">
        <v>740</v>
      </c>
      <c r="B30" s="8" t="s">
        <v>210</v>
      </c>
      <c r="C30" s="8" t="s">
        <v>325</v>
      </c>
      <c r="D30" s="8" t="s">
        <v>506</v>
      </c>
      <c r="E30" s="7"/>
      <c r="F30" s="7"/>
      <c r="G30" s="7"/>
    </row>
    <row r="31" spans="1:7" ht="34.950000000000003" customHeight="1">
      <c r="A31" s="8" t="s">
        <v>741</v>
      </c>
      <c r="B31" s="8" t="s">
        <v>211</v>
      </c>
      <c r="C31" s="8" t="s">
        <v>326</v>
      </c>
      <c r="D31" s="8" t="s">
        <v>507</v>
      </c>
      <c r="E31" s="7"/>
      <c r="F31" s="7"/>
      <c r="G31" s="7"/>
    </row>
    <row r="32" spans="1:7" ht="34.950000000000003" customHeight="1">
      <c r="A32" s="8" t="s">
        <v>742</v>
      </c>
      <c r="B32" s="8" t="s">
        <v>212</v>
      </c>
      <c r="C32" s="8" t="s">
        <v>327</v>
      </c>
      <c r="D32" s="8" t="s">
        <v>508</v>
      </c>
      <c r="E32" s="7"/>
      <c r="F32" s="7"/>
      <c r="G32" s="7"/>
    </row>
    <row r="33" spans="1:7" ht="34.950000000000003" customHeight="1">
      <c r="A33" s="8" t="s">
        <v>758</v>
      </c>
      <c r="B33" s="8" t="s">
        <v>213</v>
      </c>
      <c r="C33" s="8" t="s">
        <v>328</v>
      </c>
      <c r="D33" s="8" t="s">
        <v>509</v>
      </c>
      <c r="E33" s="7"/>
      <c r="F33" s="7"/>
      <c r="G33" s="7"/>
    </row>
    <row r="34" spans="1:7" ht="34.950000000000003" customHeight="1">
      <c r="A34" s="8" t="s">
        <v>759</v>
      </c>
      <c r="B34" s="8" t="s">
        <v>214</v>
      </c>
      <c r="C34" s="8" t="s">
        <v>329</v>
      </c>
      <c r="D34" s="8" t="s">
        <v>510</v>
      </c>
      <c r="E34" s="7"/>
      <c r="F34" s="7"/>
      <c r="G34" s="7"/>
    </row>
    <row r="35" spans="1:7" ht="34.950000000000003" customHeight="1">
      <c r="A35" s="8" t="s">
        <v>760</v>
      </c>
      <c r="B35" s="8" t="s">
        <v>215</v>
      </c>
      <c r="C35" s="8" t="s">
        <v>330</v>
      </c>
      <c r="D35" s="8" t="s">
        <v>511</v>
      </c>
      <c r="E35" s="7"/>
      <c r="F35" s="7"/>
      <c r="G35" s="7"/>
    </row>
    <row r="36" spans="1:7" ht="34.950000000000003" customHeight="1">
      <c r="A36" s="8" t="s">
        <v>761</v>
      </c>
      <c r="B36" s="8" t="s">
        <v>216</v>
      </c>
      <c r="C36" s="8" t="s">
        <v>331</v>
      </c>
      <c r="D36" s="8" t="s">
        <v>512</v>
      </c>
      <c r="E36" s="7"/>
      <c r="F36" s="7"/>
      <c r="G36" s="7"/>
    </row>
    <row r="37" spans="1:7" ht="34.950000000000003" customHeight="1">
      <c r="A37" s="8" t="s">
        <v>762</v>
      </c>
      <c r="B37" s="8" t="s">
        <v>217</v>
      </c>
      <c r="C37" s="8" t="s">
        <v>734</v>
      </c>
      <c r="D37" s="8" t="s">
        <v>513</v>
      </c>
      <c r="E37" s="7"/>
      <c r="F37" s="7"/>
      <c r="G37" s="7"/>
    </row>
    <row r="38" spans="1:7" ht="34.950000000000003" customHeight="1">
      <c r="A38" s="8" t="s">
        <v>763</v>
      </c>
      <c r="B38" s="8" t="s">
        <v>218</v>
      </c>
      <c r="C38" s="8" t="s">
        <v>735</v>
      </c>
      <c r="D38" s="8" t="s">
        <v>514</v>
      </c>
      <c r="E38" s="7"/>
      <c r="F38" s="7"/>
      <c r="G38" s="7"/>
    </row>
    <row r="39" spans="1:7" ht="34.950000000000003" customHeight="1">
      <c r="A39" s="8" t="s">
        <v>764</v>
      </c>
      <c r="B39" s="8" t="s">
        <v>219</v>
      </c>
      <c r="C39" s="8" t="s">
        <v>736</v>
      </c>
      <c r="D39" s="8" t="s">
        <v>515</v>
      </c>
      <c r="E39" s="7"/>
      <c r="F39" s="7"/>
      <c r="G39" s="7"/>
    </row>
    <row r="40" spans="1:7" ht="34.950000000000003" customHeight="1">
      <c r="A40" s="8" t="s">
        <v>765</v>
      </c>
      <c r="B40" s="8" t="s">
        <v>220</v>
      </c>
      <c r="C40" s="8" t="s">
        <v>832</v>
      </c>
      <c r="D40" s="8" t="s">
        <v>516</v>
      </c>
      <c r="E40" s="7"/>
      <c r="F40" s="7"/>
      <c r="G40" s="7"/>
    </row>
    <row r="41" spans="1:7" ht="34.950000000000003" customHeight="1">
      <c r="A41" s="8" t="s">
        <v>766</v>
      </c>
      <c r="B41" s="8" t="s">
        <v>221</v>
      </c>
      <c r="C41" s="8" t="s">
        <v>833</v>
      </c>
      <c r="D41" s="8" t="s">
        <v>517</v>
      </c>
      <c r="E41" s="7"/>
      <c r="F41" s="7"/>
      <c r="G41" s="7"/>
    </row>
    <row r="42" spans="1:7" ht="34.950000000000003" customHeight="1">
      <c r="A42" s="8" t="s">
        <v>767</v>
      </c>
      <c r="B42" s="8" t="s">
        <v>222</v>
      </c>
      <c r="C42" s="8" t="s">
        <v>834</v>
      </c>
      <c r="D42" s="8" t="s">
        <v>518</v>
      </c>
      <c r="E42" s="7"/>
      <c r="F42" s="7"/>
      <c r="G42" s="7"/>
    </row>
    <row r="43" spans="1:7" ht="34.950000000000003" customHeight="1">
      <c r="A43" s="8" t="s">
        <v>768</v>
      </c>
      <c r="B43" s="8" t="s">
        <v>223</v>
      </c>
      <c r="C43" s="8" t="s">
        <v>835</v>
      </c>
      <c r="D43" s="8" t="s">
        <v>519</v>
      </c>
      <c r="E43" s="7"/>
      <c r="F43" s="7"/>
      <c r="G43" s="7"/>
    </row>
    <row r="44" spans="1:7" ht="34.950000000000003" customHeight="1">
      <c r="A44" s="8" t="s">
        <v>769</v>
      </c>
      <c r="B44" s="8" t="s">
        <v>224</v>
      </c>
      <c r="C44" s="8" t="s">
        <v>836</v>
      </c>
      <c r="D44" s="8" t="s">
        <v>520</v>
      </c>
      <c r="E44" s="7"/>
      <c r="F44" s="7"/>
      <c r="G44" s="7"/>
    </row>
    <row r="45" spans="1:7" ht="34.950000000000003" customHeight="1">
      <c r="A45" s="8" t="s">
        <v>770</v>
      </c>
      <c r="B45" s="8" t="s">
        <v>225</v>
      </c>
      <c r="C45" s="8" t="s">
        <v>837</v>
      </c>
      <c r="D45" s="8" t="s">
        <v>521</v>
      </c>
      <c r="E45" s="7"/>
      <c r="F45" s="7"/>
      <c r="G45" s="7"/>
    </row>
    <row r="46" spans="1:7" ht="34.950000000000003" customHeight="1">
      <c r="A46" s="8" t="s">
        <v>771</v>
      </c>
      <c r="B46" s="8" t="s">
        <v>226</v>
      </c>
      <c r="C46" s="8" t="s">
        <v>838</v>
      </c>
      <c r="D46" s="8" t="s">
        <v>522</v>
      </c>
      <c r="E46" s="7"/>
      <c r="F46" s="7"/>
      <c r="G46" s="7"/>
    </row>
    <row r="47" spans="1:7" ht="34.950000000000003" customHeight="1">
      <c r="A47" s="8" t="s">
        <v>772</v>
      </c>
      <c r="B47" s="8" t="s">
        <v>227</v>
      </c>
      <c r="C47" s="8" t="s">
        <v>839</v>
      </c>
      <c r="D47" s="8" t="s">
        <v>523</v>
      </c>
      <c r="E47" s="7"/>
      <c r="F47" s="7"/>
      <c r="G47" s="7"/>
    </row>
    <row r="48" spans="1:7" ht="34.950000000000003" customHeight="1">
      <c r="A48" s="8" t="s">
        <v>773</v>
      </c>
      <c r="B48" s="8" t="s">
        <v>228</v>
      </c>
      <c r="C48" s="8" t="s">
        <v>840</v>
      </c>
      <c r="D48" s="8" t="s">
        <v>524</v>
      </c>
      <c r="E48" s="7"/>
      <c r="F48" s="7"/>
      <c r="G48" s="7"/>
    </row>
    <row r="49" spans="1:7" ht="34.950000000000003" customHeight="1">
      <c r="A49" s="8" t="s">
        <v>774</v>
      </c>
      <c r="B49" s="8" t="s">
        <v>229</v>
      </c>
      <c r="C49" s="8" t="s">
        <v>841</v>
      </c>
      <c r="D49" s="8" t="s">
        <v>525</v>
      </c>
      <c r="E49" s="7"/>
      <c r="F49" s="7"/>
      <c r="G49" s="7"/>
    </row>
    <row r="50" spans="1:7" ht="34.950000000000003" customHeight="1">
      <c r="A50" s="8" t="s">
        <v>775</v>
      </c>
      <c r="B50" s="8" t="s">
        <v>230</v>
      </c>
      <c r="C50" s="8" t="s">
        <v>842</v>
      </c>
      <c r="D50" s="8" t="s">
        <v>526</v>
      </c>
      <c r="E50" s="7"/>
      <c r="F50" s="7"/>
      <c r="G50" s="7"/>
    </row>
    <row r="51" spans="1:7" ht="34.950000000000003" customHeight="1">
      <c r="A51" s="8" t="s">
        <v>776</v>
      </c>
      <c r="B51" s="8" t="s">
        <v>231</v>
      </c>
      <c r="C51" s="8" t="s">
        <v>843</v>
      </c>
      <c r="D51" s="8" t="s">
        <v>527</v>
      </c>
      <c r="E51" s="7"/>
      <c r="F51" s="7"/>
      <c r="G51" s="7"/>
    </row>
    <row r="52" spans="1:7" ht="34.950000000000003" customHeight="1">
      <c r="A52" s="8" t="s">
        <v>777</v>
      </c>
      <c r="B52" s="8" t="s">
        <v>232</v>
      </c>
      <c r="C52" s="8" t="s">
        <v>844</v>
      </c>
      <c r="D52" s="8" t="s">
        <v>528</v>
      </c>
      <c r="E52" s="7"/>
      <c r="F52" s="7"/>
      <c r="G52" s="7"/>
    </row>
    <row r="53" spans="1:7" ht="34.950000000000003" customHeight="1">
      <c r="A53" s="8" t="s">
        <v>778</v>
      </c>
      <c r="B53" s="8" t="s">
        <v>233</v>
      </c>
      <c r="C53" s="8" t="s">
        <v>845</v>
      </c>
      <c r="D53" s="8" t="s">
        <v>529</v>
      </c>
      <c r="E53" s="7"/>
      <c r="F53" s="7"/>
      <c r="G53" s="7"/>
    </row>
    <row r="54" spans="1:7" ht="34.950000000000003" customHeight="1">
      <c r="A54" s="8" t="s">
        <v>779</v>
      </c>
      <c r="B54" s="8" t="s">
        <v>234</v>
      </c>
      <c r="C54" s="8" t="s">
        <v>846</v>
      </c>
      <c r="D54" s="8" t="s">
        <v>530</v>
      </c>
      <c r="E54" s="7"/>
      <c r="F54" s="7"/>
      <c r="G54" s="7"/>
    </row>
    <row r="55" spans="1:7" ht="34.950000000000003" customHeight="1">
      <c r="A55" s="8" t="s">
        <v>780</v>
      </c>
      <c r="B55" s="8" t="s">
        <v>235</v>
      </c>
      <c r="C55" s="8" t="s">
        <v>847</v>
      </c>
      <c r="D55" s="8" t="s">
        <v>531</v>
      </c>
      <c r="E55" s="7"/>
      <c r="F55" s="7"/>
      <c r="G55" s="7"/>
    </row>
    <row r="56" spans="1:7" ht="34.950000000000003" customHeight="1">
      <c r="A56" s="8" t="s">
        <v>781</v>
      </c>
      <c r="B56" s="8" t="s">
        <v>236</v>
      </c>
      <c r="C56" s="8" t="s">
        <v>848</v>
      </c>
      <c r="D56" s="8" t="s">
        <v>532</v>
      </c>
      <c r="E56" s="7"/>
      <c r="F56" s="7"/>
      <c r="G56" s="7"/>
    </row>
    <row r="57" spans="1:7" ht="34.950000000000003" customHeight="1">
      <c r="A57" s="8" t="s">
        <v>782</v>
      </c>
      <c r="B57" s="8" t="s">
        <v>237</v>
      </c>
      <c r="C57" s="8" t="s">
        <v>849</v>
      </c>
      <c r="D57" s="8" t="s">
        <v>533</v>
      </c>
      <c r="E57" s="7"/>
      <c r="F57" s="7"/>
      <c r="G57" s="7"/>
    </row>
    <row r="58" spans="1:7" ht="34.950000000000003" customHeight="1">
      <c r="A58" s="8" t="s">
        <v>783</v>
      </c>
      <c r="B58" s="8" t="s">
        <v>238</v>
      </c>
      <c r="C58" s="8" t="s">
        <v>850</v>
      </c>
      <c r="D58" s="8" t="s">
        <v>534</v>
      </c>
      <c r="E58" s="7"/>
      <c r="F58" s="7"/>
      <c r="G58" s="7"/>
    </row>
    <row r="59" spans="1:7" ht="34.950000000000003" customHeight="1">
      <c r="A59" s="8" t="s">
        <v>784</v>
      </c>
      <c r="B59" s="8" t="s">
        <v>239</v>
      </c>
      <c r="C59" s="8" t="s">
        <v>851</v>
      </c>
      <c r="D59" s="8" t="s">
        <v>535</v>
      </c>
      <c r="E59" s="7"/>
      <c r="F59" s="7"/>
      <c r="G59" s="7"/>
    </row>
    <row r="60" spans="1:7" ht="34.950000000000003" customHeight="1">
      <c r="A60" s="8" t="s">
        <v>785</v>
      </c>
      <c r="B60" s="8" t="s">
        <v>240</v>
      </c>
      <c r="C60" s="8" t="s">
        <v>852</v>
      </c>
      <c r="D60" s="8" t="s">
        <v>536</v>
      </c>
      <c r="E60" s="7"/>
      <c r="F60" s="7"/>
      <c r="G60" s="7"/>
    </row>
    <row r="61" spans="1:7" ht="34.950000000000003" customHeight="1">
      <c r="A61" s="8" t="s">
        <v>786</v>
      </c>
      <c r="B61" s="8" t="s">
        <v>241</v>
      </c>
      <c r="C61" s="8" t="s">
        <v>853</v>
      </c>
      <c r="D61" s="8" t="s">
        <v>537</v>
      </c>
      <c r="E61" s="7"/>
      <c r="F61" s="7"/>
      <c r="G61" s="7"/>
    </row>
    <row r="62" spans="1:7" ht="34.950000000000003" customHeight="1">
      <c r="A62" s="8" t="s">
        <v>787</v>
      </c>
      <c r="B62" s="8" t="s">
        <v>242</v>
      </c>
      <c r="C62" s="8" t="s">
        <v>854</v>
      </c>
      <c r="D62" s="8" t="s">
        <v>538</v>
      </c>
      <c r="E62" s="7"/>
      <c r="F62" s="7"/>
      <c r="G62" s="7"/>
    </row>
    <row r="63" spans="1:7" ht="34.950000000000003" customHeight="1">
      <c r="A63" s="8" t="s">
        <v>788</v>
      </c>
      <c r="B63" s="8" t="s">
        <v>243</v>
      </c>
      <c r="C63" s="8" t="s">
        <v>855</v>
      </c>
      <c r="D63" s="8" t="s">
        <v>539</v>
      </c>
      <c r="E63" s="7"/>
      <c r="F63" s="7"/>
      <c r="G63" s="7"/>
    </row>
    <row r="64" spans="1:7" ht="34.950000000000003" customHeight="1">
      <c r="A64" s="8" t="s">
        <v>789</v>
      </c>
      <c r="B64" s="8" t="s">
        <v>244</v>
      </c>
      <c r="C64" s="8" t="s">
        <v>856</v>
      </c>
      <c r="D64" s="8" t="s">
        <v>540</v>
      </c>
      <c r="E64" s="7"/>
      <c r="F64" s="7"/>
      <c r="G64" s="7"/>
    </row>
    <row r="65" spans="1:7" ht="34.950000000000003" customHeight="1">
      <c r="A65" s="8" t="s">
        <v>790</v>
      </c>
      <c r="B65" s="8" t="s">
        <v>245</v>
      </c>
      <c r="C65" s="8" t="s">
        <v>857</v>
      </c>
      <c r="D65" s="8" t="s">
        <v>541</v>
      </c>
      <c r="E65" s="7"/>
      <c r="F65" s="7"/>
      <c r="G65" s="7"/>
    </row>
    <row r="66" spans="1:7" ht="34.950000000000003" customHeight="1">
      <c r="A66" s="8" t="s">
        <v>791</v>
      </c>
      <c r="B66" s="8" t="s">
        <v>246</v>
      </c>
      <c r="C66" s="8" t="s">
        <v>858</v>
      </c>
      <c r="D66" s="8" t="s">
        <v>542</v>
      </c>
      <c r="E66" s="7"/>
      <c r="F66" s="7"/>
      <c r="G66" s="7"/>
    </row>
    <row r="67" spans="1:7" ht="34.950000000000003" customHeight="1">
      <c r="A67" s="8" t="s">
        <v>792</v>
      </c>
      <c r="B67" s="8" t="s">
        <v>247</v>
      </c>
      <c r="C67" s="8" t="s">
        <v>859</v>
      </c>
      <c r="D67" s="8" t="s">
        <v>543</v>
      </c>
      <c r="E67" s="7"/>
      <c r="F67" s="7"/>
      <c r="G67" s="7"/>
    </row>
    <row r="68" spans="1:7" ht="34.950000000000003" customHeight="1">
      <c r="A68" s="8" t="s">
        <v>793</v>
      </c>
      <c r="B68" s="8" t="s">
        <v>248</v>
      </c>
      <c r="C68" s="8" t="s">
        <v>860</v>
      </c>
      <c r="D68" s="8" t="s">
        <v>544</v>
      </c>
      <c r="E68" s="7"/>
      <c r="F68" s="7"/>
      <c r="G68" s="7"/>
    </row>
    <row r="69" spans="1:7" ht="34.950000000000003" customHeight="1">
      <c r="A69" s="8" t="s">
        <v>794</v>
      </c>
      <c r="B69" s="8" t="s">
        <v>249</v>
      </c>
      <c r="C69" s="8" t="s">
        <v>861</v>
      </c>
      <c r="D69" s="8" t="s">
        <v>545</v>
      </c>
      <c r="E69" s="7"/>
      <c r="F69" s="7"/>
      <c r="G69" s="7"/>
    </row>
    <row r="70" spans="1:7" ht="34.950000000000003" customHeight="1">
      <c r="A70" s="8" t="s">
        <v>795</v>
      </c>
      <c r="B70" s="8" t="s">
        <v>250</v>
      </c>
      <c r="C70" s="8" t="s">
        <v>862</v>
      </c>
      <c r="D70" s="8" t="s">
        <v>546</v>
      </c>
      <c r="E70" s="7"/>
      <c r="F70" s="7"/>
      <c r="G70" s="7"/>
    </row>
    <row r="71" spans="1:7" ht="34.950000000000003" customHeight="1">
      <c r="A71" s="8" t="s">
        <v>796</v>
      </c>
      <c r="B71" s="8" t="s">
        <v>251</v>
      </c>
      <c r="C71" s="8" t="s">
        <v>863</v>
      </c>
      <c r="D71" s="8" t="s">
        <v>547</v>
      </c>
      <c r="E71" s="7"/>
      <c r="F71" s="7"/>
      <c r="G71" s="7"/>
    </row>
    <row r="72" spans="1:7" ht="34.950000000000003" customHeight="1">
      <c r="A72" s="8" t="s">
        <v>797</v>
      </c>
      <c r="B72" s="8" t="s">
        <v>252</v>
      </c>
      <c r="C72" s="8" t="s">
        <v>864</v>
      </c>
      <c r="D72" s="8" t="s">
        <v>548</v>
      </c>
      <c r="E72" s="7"/>
      <c r="F72" s="7"/>
      <c r="G72" s="7"/>
    </row>
    <row r="73" spans="1:7" ht="34.950000000000003" customHeight="1">
      <c r="A73" s="8" t="s">
        <v>798</v>
      </c>
      <c r="B73" s="8" t="s">
        <v>253</v>
      </c>
      <c r="C73" s="8" t="s">
        <v>865</v>
      </c>
      <c r="D73" s="8" t="s">
        <v>549</v>
      </c>
      <c r="E73" s="7"/>
      <c r="F73" s="7"/>
      <c r="G73" s="7"/>
    </row>
    <row r="74" spans="1:7" ht="34.950000000000003" customHeight="1">
      <c r="A74" s="8" t="s">
        <v>799</v>
      </c>
      <c r="B74" s="8" t="s">
        <v>254</v>
      </c>
      <c r="C74" s="8" t="s">
        <v>866</v>
      </c>
      <c r="D74" s="8" t="s">
        <v>550</v>
      </c>
      <c r="E74" s="7"/>
      <c r="F74" s="7"/>
      <c r="G74" s="7"/>
    </row>
    <row r="75" spans="1:7" ht="34.950000000000003" customHeight="1">
      <c r="A75" s="8" t="s">
        <v>800</v>
      </c>
      <c r="B75" s="8" t="s">
        <v>255</v>
      </c>
      <c r="C75" s="8" t="s">
        <v>867</v>
      </c>
      <c r="D75" s="8" t="s">
        <v>551</v>
      </c>
      <c r="E75" s="7"/>
      <c r="F75" s="7"/>
      <c r="G75" s="7"/>
    </row>
    <row r="76" spans="1:7" ht="34.950000000000003" customHeight="1">
      <c r="A76" s="8" t="s">
        <v>801</v>
      </c>
      <c r="B76" s="8" t="s">
        <v>256</v>
      </c>
      <c r="C76" s="8" t="s">
        <v>868</v>
      </c>
      <c r="D76" s="8" t="s">
        <v>552</v>
      </c>
      <c r="E76" s="7"/>
      <c r="F76" s="7"/>
      <c r="G76" s="7"/>
    </row>
    <row r="77" spans="1:7" ht="34.950000000000003" customHeight="1">
      <c r="A77" s="8" t="s">
        <v>802</v>
      </c>
      <c r="B77" s="8" t="s">
        <v>257</v>
      </c>
      <c r="C77" s="8" t="s">
        <v>869</v>
      </c>
      <c r="D77" s="8" t="s">
        <v>553</v>
      </c>
      <c r="E77" s="7"/>
      <c r="F77" s="7"/>
      <c r="G77" s="7"/>
    </row>
    <row r="78" spans="1:7" ht="34.950000000000003" customHeight="1">
      <c r="A78" s="8" t="s">
        <v>803</v>
      </c>
      <c r="B78" s="8" t="s">
        <v>258</v>
      </c>
      <c r="C78" s="8" t="s">
        <v>870</v>
      </c>
      <c r="D78" s="8" t="s">
        <v>554</v>
      </c>
      <c r="E78" s="7"/>
      <c r="F78" s="7"/>
      <c r="G78" s="7"/>
    </row>
    <row r="79" spans="1:7" ht="34.950000000000003" customHeight="1">
      <c r="A79" s="8" t="s">
        <v>804</v>
      </c>
      <c r="B79" s="8" t="s">
        <v>259</v>
      </c>
      <c r="C79" s="8" t="s">
        <v>871</v>
      </c>
      <c r="D79" s="8" t="s">
        <v>555</v>
      </c>
      <c r="E79" s="7"/>
      <c r="F79" s="7"/>
      <c r="G79" s="7"/>
    </row>
    <row r="80" spans="1:7" ht="34.950000000000003" customHeight="1">
      <c r="A80" s="8" t="s">
        <v>805</v>
      </c>
      <c r="B80" s="8" t="s">
        <v>260</v>
      </c>
      <c r="C80" s="8" t="s">
        <v>872</v>
      </c>
      <c r="D80" s="8" t="s">
        <v>556</v>
      </c>
      <c r="E80" s="7"/>
      <c r="F80" s="7"/>
      <c r="G80" s="7"/>
    </row>
    <row r="81" spans="1:7" ht="34.950000000000003" customHeight="1">
      <c r="A81" s="8" t="s">
        <v>806</v>
      </c>
      <c r="B81" s="8" t="s">
        <v>261</v>
      </c>
      <c r="C81" s="8" t="s">
        <v>873</v>
      </c>
      <c r="D81" s="8" t="s">
        <v>557</v>
      </c>
      <c r="E81" s="7"/>
      <c r="F81" s="7"/>
      <c r="G81" s="7"/>
    </row>
    <row r="82" spans="1:7" ht="34.950000000000003" customHeight="1">
      <c r="A82" s="8" t="s">
        <v>807</v>
      </c>
      <c r="B82" s="8" t="s">
        <v>262</v>
      </c>
      <c r="C82" s="8" t="s">
        <v>874</v>
      </c>
      <c r="D82" s="8" t="s">
        <v>558</v>
      </c>
      <c r="E82" s="7"/>
      <c r="F82" s="7"/>
      <c r="G82" s="7"/>
    </row>
    <row r="83" spans="1:7" ht="34.950000000000003" customHeight="1">
      <c r="A83" s="8" t="s">
        <v>808</v>
      </c>
      <c r="B83" s="8" t="s">
        <v>263</v>
      </c>
      <c r="C83" s="8" t="s">
        <v>875</v>
      </c>
      <c r="D83" s="8" t="s">
        <v>559</v>
      </c>
      <c r="E83" s="7"/>
      <c r="F83" s="7"/>
      <c r="G83" s="7"/>
    </row>
    <row r="84" spans="1:7" ht="34.950000000000003" customHeight="1">
      <c r="A84" s="8" t="s">
        <v>809</v>
      </c>
      <c r="B84" s="8" t="s">
        <v>264</v>
      </c>
      <c r="C84" s="8" t="s">
        <v>876</v>
      </c>
      <c r="D84" s="8" t="s">
        <v>560</v>
      </c>
      <c r="E84" s="7"/>
      <c r="F84" s="7"/>
      <c r="G84" s="7"/>
    </row>
    <row r="85" spans="1:7" ht="34.950000000000003" customHeight="1">
      <c r="A85" s="8" t="s">
        <v>810</v>
      </c>
      <c r="B85" s="8" t="s">
        <v>265</v>
      </c>
      <c r="C85" s="8" t="s">
        <v>877</v>
      </c>
      <c r="D85" s="8" t="s">
        <v>561</v>
      </c>
      <c r="E85" s="7"/>
      <c r="F85" s="7"/>
      <c r="G85" s="7"/>
    </row>
    <row r="86" spans="1:7" ht="34.950000000000003" customHeight="1">
      <c r="A86" s="8" t="s">
        <v>811</v>
      </c>
      <c r="B86" s="8" t="s">
        <v>266</v>
      </c>
      <c r="C86" s="8" t="s">
        <v>878</v>
      </c>
      <c r="D86" s="8" t="s">
        <v>562</v>
      </c>
      <c r="E86" s="7"/>
      <c r="F86" s="7"/>
      <c r="G86" s="7"/>
    </row>
    <row r="87" spans="1:7" ht="34.950000000000003" customHeight="1">
      <c r="A87" s="8" t="s">
        <v>812</v>
      </c>
      <c r="B87" s="8" t="s">
        <v>267</v>
      </c>
      <c r="C87" s="8" t="s">
        <v>879</v>
      </c>
      <c r="D87" s="8" t="s">
        <v>563</v>
      </c>
      <c r="E87" s="7"/>
      <c r="F87" s="7"/>
      <c r="G87" s="7"/>
    </row>
    <row r="88" spans="1:7" ht="34.950000000000003" customHeight="1">
      <c r="A88" s="8" t="s">
        <v>813</v>
      </c>
      <c r="B88" s="8" t="s">
        <v>268</v>
      </c>
      <c r="C88" s="8" t="s">
        <v>880</v>
      </c>
      <c r="D88" s="8" t="s">
        <v>564</v>
      </c>
      <c r="E88" s="7"/>
      <c r="F88" s="7"/>
      <c r="G88" s="7"/>
    </row>
    <row r="89" spans="1:7" ht="34.950000000000003" customHeight="1">
      <c r="A89" s="8" t="s">
        <v>814</v>
      </c>
      <c r="B89" s="8" t="s">
        <v>269</v>
      </c>
      <c r="C89" s="8" t="s">
        <v>881</v>
      </c>
      <c r="D89" s="8" t="s">
        <v>565</v>
      </c>
      <c r="E89" s="7"/>
      <c r="F89" s="7"/>
      <c r="G89" s="7"/>
    </row>
    <row r="90" spans="1:7" ht="34.950000000000003" customHeight="1">
      <c r="A90" s="8" t="s">
        <v>815</v>
      </c>
      <c r="B90" s="8" t="s">
        <v>270</v>
      </c>
      <c r="C90" s="8" t="s">
        <v>882</v>
      </c>
      <c r="D90" s="8" t="s">
        <v>566</v>
      </c>
      <c r="E90" s="7"/>
      <c r="F90" s="7"/>
      <c r="G90" s="7"/>
    </row>
    <row r="91" spans="1:7" ht="34.950000000000003" customHeight="1">
      <c r="A91" s="8" t="s">
        <v>816</v>
      </c>
      <c r="B91" s="8" t="s">
        <v>271</v>
      </c>
      <c r="C91" s="8" t="s">
        <v>883</v>
      </c>
      <c r="D91" s="8" t="s">
        <v>567</v>
      </c>
      <c r="E91" s="7"/>
      <c r="F91" s="7"/>
      <c r="G91" s="7"/>
    </row>
    <row r="92" spans="1:7" ht="34.950000000000003" customHeight="1">
      <c r="A92" s="8" t="s">
        <v>817</v>
      </c>
      <c r="B92" s="8" t="s">
        <v>272</v>
      </c>
      <c r="C92" s="8" t="s">
        <v>884</v>
      </c>
      <c r="D92" s="8" t="s">
        <v>568</v>
      </c>
      <c r="E92" s="7"/>
      <c r="F92" s="7"/>
      <c r="G92" s="7"/>
    </row>
    <row r="93" spans="1:7" ht="34.950000000000003" customHeight="1">
      <c r="A93" s="8" t="s">
        <v>818</v>
      </c>
      <c r="B93" s="8" t="s">
        <v>273</v>
      </c>
      <c r="C93" s="8" t="s">
        <v>885</v>
      </c>
      <c r="D93" s="8" t="s">
        <v>569</v>
      </c>
      <c r="E93" s="7"/>
      <c r="F93" s="7"/>
      <c r="G93" s="7"/>
    </row>
    <row r="94" spans="1:7" ht="34.950000000000003" customHeight="1">
      <c r="A94" s="8" t="s">
        <v>819</v>
      </c>
      <c r="B94" s="8" t="s">
        <v>274</v>
      </c>
      <c r="C94" s="8" t="s">
        <v>886</v>
      </c>
      <c r="D94" s="8" t="s">
        <v>570</v>
      </c>
      <c r="E94" s="7"/>
      <c r="F94" s="7"/>
      <c r="G94" s="7"/>
    </row>
    <row r="95" spans="1:7" ht="34.950000000000003" customHeight="1">
      <c r="A95" s="8" t="s">
        <v>820</v>
      </c>
      <c r="B95" s="8" t="s">
        <v>275</v>
      </c>
      <c r="C95" s="8" t="s">
        <v>887</v>
      </c>
      <c r="D95" s="8" t="s">
        <v>571</v>
      </c>
      <c r="E95" s="7"/>
      <c r="F95" s="7"/>
      <c r="G95" s="7"/>
    </row>
    <row r="96" spans="1:7" ht="34.950000000000003" customHeight="1">
      <c r="A96" s="8" t="s">
        <v>821</v>
      </c>
      <c r="B96" s="8" t="s">
        <v>276</v>
      </c>
      <c r="C96" s="8" t="s">
        <v>888</v>
      </c>
      <c r="D96" s="8" t="s">
        <v>572</v>
      </c>
      <c r="E96" s="7"/>
      <c r="F96" s="7"/>
      <c r="G96" s="7"/>
    </row>
    <row r="97" spans="1:7" ht="34.950000000000003" customHeight="1">
      <c r="A97" s="8" t="s">
        <v>822</v>
      </c>
      <c r="B97" s="8" t="s">
        <v>277</v>
      </c>
      <c r="C97" s="8" t="s">
        <v>889</v>
      </c>
      <c r="D97" s="8" t="s">
        <v>573</v>
      </c>
      <c r="E97" s="7"/>
      <c r="F97" s="7"/>
      <c r="G97" s="7"/>
    </row>
    <row r="98" spans="1:7" ht="34.950000000000003" customHeight="1">
      <c r="A98" s="8" t="s">
        <v>823</v>
      </c>
      <c r="B98" s="8" t="s">
        <v>278</v>
      </c>
      <c r="C98" s="8" t="s">
        <v>890</v>
      </c>
      <c r="D98" s="8" t="s">
        <v>574</v>
      </c>
      <c r="E98" s="7"/>
      <c r="F98" s="7"/>
      <c r="G98" s="7"/>
    </row>
    <row r="99" spans="1:7" ht="34.950000000000003" customHeight="1">
      <c r="A99" s="8" t="s">
        <v>824</v>
      </c>
      <c r="B99" s="8" t="s">
        <v>279</v>
      </c>
      <c r="C99" s="8" t="s">
        <v>891</v>
      </c>
      <c r="D99" s="8" t="s">
        <v>575</v>
      </c>
      <c r="E99" s="7"/>
      <c r="F99" s="7"/>
      <c r="G99" s="7"/>
    </row>
    <row r="100" spans="1:7" ht="34.950000000000003" customHeight="1">
      <c r="A100" s="8" t="s">
        <v>825</v>
      </c>
      <c r="B100" s="8" t="s">
        <v>280</v>
      </c>
      <c r="C100" s="8" t="s">
        <v>892</v>
      </c>
      <c r="D100" s="8" t="s">
        <v>576</v>
      </c>
      <c r="E100" s="7"/>
      <c r="F100" s="7"/>
      <c r="G100" s="7"/>
    </row>
    <row r="101" spans="1:7" ht="34.950000000000003" customHeight="1">
      <c r="A101" s="8" t="s">
        <v>826</v>
      </c>
      <c r="B101" s="8" t="s">
        <v>281</v>
      </c>
      <c r="C101" s="8" t="s">
        <v>893</v>
      </c>
      <c r="D101" s="8" t="s">
        <v>577</v>
      </c>
      <c r="E101" s="7"/>
      <c r="F101" s="7"/>
      <c r="G101" s="7"/>
    </row>
    <row r="102" spans="1:7" ht="34.950000000000003" customHeight="1">
      <c r="A102" s="8" t="s">
        <v>827</v>
      </c>
      <c r="B102" s="8" t="s">
        <v>282</v>
      </c>
      <c r="C102" s="8" t="s">
        <v>894</v>
      </c>
      <c r="D102" s="8" t="s">
        <v>578</v>
      </c>
      <c r="E102" s="7"/>
      <c r="F102" s="7"/>
      <c r="G102" s="7"/>
    </row>
    <row r="103" spans="1:7" ht="34.950000000000003" customHeight="1">
      <c r="A103" s="8" t="s">
        <v>828</v>
      </c>
      <c r="B103" s="8" t="s">
        <v>283</v>
      </c>
      <c r="C103" s="8" t="s">
        <v>895</v>
      </c>
      <c r="D103" s="8" t="s">
        <v>579</v>
      </c>
      <c r="E103" s="7"/>
      <c r="F103" s="7"/>
      <c r="G103" s="7"/>
    </row>
    <row r="104" spans="1:7" ht="34.950000000000003" customHeight="1">
      <c r="A104" s="8" t="s">
        <v>829</v>
      </c>
      <c r="B104" s="8" t="s">
        <v>284</v>
      </c>
      <c r="C104" s="8" t="s">
        <v>896</v>
      </c>
      <c r="D104" s="8" t="s">
        <v>580</v>
      </c>
      <c r="E104" s="7"/>
      <c r="F104" s="7"/>
      <c r="G104" s="7"/>
    </row>
    <row r="105" spans="1:7" ht="34.950000000000003" customHeight="1">
      <c r="A105" s="8" t="s">
        <v>830</v>
      </c>
      <c r="B105" s="8" t="s">
        <v>285</v>
      </c>
      <c r="C105" s="8" t="s">
        <v>897</v>
      </c>
      <c r="D105" s="8" t="s">
        <v>581</v>
      </c>
      <c r="E105" s="7"/>
      <c r="F105" s="7"/>
      <c r="G105" s="7"/>
    </row>
    <row r="106" spans="1:7" ht="34.799999999999997" customHeight="1">
      <c r="A106" s="8" t="s">
        <v>831</v>
      </c>
      <c r="B106" s="8" t="s">
        <v>286</v>
      </c>
      <c r="C106" s="8" t="s">
        <v>898</v>
      </c>
      <c r="D106" s="8" t="s">
        <v>582</v>
      </c>
      <c r="E106" s="7"/>
      <c r="F106" s="7"/>
      <c r="G106" s="7"/>
    </row>
    <row r="107" spans="1:7" ht="34.799999999999997" customHeight="1">
      <c r="A107" s="7"/>
      <c r="B107" s="8" t="s">
        <v>743</v>
      </c>
      <c r="C107" s="7"/>
      <c r="D107" s="8" t="s">
        <v>899</v>
      </c>
      <c r="E107" s="7"/>
      <c r="F107" s="7"/>
      <c r="G107" s="7"/>
    </row>
    <row r="108" spans="1:7" ht="34.799999999999997" customHeight="1">
      <c r="A108" s="7"/>
      <c r="B108" s="8" t="s">
        <v>744</v>
      </c>
      <c r="C108" s="7"/>
      <c r="D108" s="8" t="s">
        <v>900</v>
      </c>
      <c r="E108" s="7"/>
      <c r="F108" s="7"/>
      <c r="G108" s="7"/>
    </row>
    <row r="109" spans="1:7" ht="34.799999999999997" customHeight="1">
      <c r="A109" s="7"/>
      <c r="B109" s="8" t="s">
        <v>745</v>
      </c>
      <c r="C109" s="7"/>
      <c r="D109" s="8" t="s">
        <v>901</v>
      </c>
      <c r="E109" s="7"/>
      <c r="F109" s="7"/>
      <c r="G109" s="7"/>
    </row>
    <row r="110" spans="1:7" ht="34.799999999999997" customHeight="1">
      <c r="A110" s="7"/>
      <c r="B110" s="8" t="s">
        <v>746</v>
      </c>
      <c r="C110" s="7"/>
      <c r="D110" s="8" t="s">
        <v>902</v>
      </c>
      <c r="E110" s="7"/>
      <c r="F110" s="7"/>
      <c r="G110" s="7"/>
    </row>
    <row r="111" spans="1:7" ht="34.799999999999997" customHeight="1">
      <c r="A111" s="7"/>
      <c r="B111" s="8" t="s">
        <v>903</v>
      </c>
      <c r="C111" s="7"/>
      <c r="D111" s="8" t="s">
        <v>904</v>
      </c>
      <c r="E111" s="7"/>
      <c r="F111" s="7"/>
      <c r="G111" s="7"/>
    </row>
    <row r="112" spans="1:7" ht="34.799999999999997" customHeight="1">
      <c r="A112" s="7"/>
      <c r="B112" s="8" t="s">
        <v>905</v>
      </c>
      <c r="C112" s="7"/>
      <c r="D112" s="8" t="s">
        <v>906</v>
      </c>
      <c r="E112" s="7"/>
      <c r="F112" s="7"/>
      <c r="G112" s="7"/>
    </row>
    <row r="113" spans="1:7" ht="34.799999999999997" customHeight="1">
      <c r="A113" s="7"/>
      <c r="B113" s="8" t="s">
        <v>907</v>
      </c>
      <c r="C113" s="7"/>
      <c r="D113" s="8" t="s">
        <v>908</v>
      </c>
      <c r="E113" s="7"/>
      <c r="F113" s="7"/>
      <c r="G113" s="7"/>
    </row>
    <row r="114" spans="1:7" ht="34.799999999999997" customHeight="1">
      <c r="A114" s="7"/>
      <c r="B114" s="8" t="s">
        <v>909</v>
      </c>
      <c r="C114" s="7"/>
      <c r="D114" s="8" t="s">
        <v>910</v>
      </c>
      <c r="E114" s="7"/>
      <c r="F114" s="7"/>
      <c r="G114" s="7"/>
    </row>
    <row r="115" spans="1:7" ht="34.799999999999997" customHeight="1">
      <c r="A115" s="7"/>
      <c r="B115" s="8" t="s">
        <v>911</v>
      </c>
      <c r="C115" s="7"/>
      <c r="D115" s="8" t="s">
        <v>912</v>
      </c>
      <c r="E115" s="7"/>
      <c r="F115" s="7"/>
      <c r="G115" s="7"/>
    </row>
    <row r="116" spans="1:7" ht="34.799999999999997" customHeight="1">
      <c r="A116" s="7"/>
      <c r="B116" s="8" t="s">
        <v>913</v>
      </c>
      <c r="C116" s="7"/>
      <c r="D116" s="8" t="s">
        <v>914</v>
      </c>
      <c r="E116" s="7"/>
      <c r="F116" s="7"/>
      <c r="G116" s="7"/>
    </row>
    <row r="117" spans="1:7" ht="34.799999999999997" customHeight="1">
      <c r="A117" s="7"/>
      <c r="B117" s="8" t="s">
        <v>915</v>
      </c>
      <c r="C117" s="7"/>
      <c r="D117" s="8" t="s">
        <v>916</v>
      </c>
      <c r="E117" s="7"/>
      <c r="F117" s="7"/>
      <c r="G117" s="7"/>
    </row>
    <row r="118" spans="1:7" ht="34.799999999999997" customHeight="1">
      <c r="A118" s="7"/>
      <c r="B118" s="8" t="s">
        <v>917</v>
      </c>
      <c r="C118" s="7"/>
      <c r="D118" s="8" t="s">
        <v>918</v>
      </c>
      <c r="E118" s="7"/>
      <c r="F118" s="7"/>
      <c r="G118" s="7"/>
    </row>
    <row r="119" spans="1:7" ht="34.799999999999997" customHeight="1">
      <c r="A119" s="7"/>
      <c r="B119" s="8" t="s">
        <v>919</v>
      </c>
      <c r="C119" s="7"/>
      <c r="D119" s="8" t="s">
        <v>920</v>
      </c>
      <c r="E119" s="7"/>
      <c r="F119" s="7"/>
      <c r="G119" s="7"/>
    </row>
    <row r="120" spans="1:7" ht="34.799999999999997" customHeight="1">
      <c r="A120" s="7"/>
      <c r="B120" s="8" t="s">
        <v>921</v>
      </c>
      <c r="C120" s="7"/>
      <c r="D120" s="8" t="s">
        <v>1297</v>
      </c>
      <c r="E120" s="7"/>
      <c r="F120" s="7"/>
      <c r="G120" s="7"/>
    </row>
    <row r="121" spans="1:7" ht="34.799999999999997" customHeight="1">
      <c r="A121" s="7"/>
      <c r="B121" s="8" t="s">
        <v>922</v>
      </c>
      <c r="C121" s="7"/>
      <c r="D121" s="8" t="s">
        <v>1298</v>
      </c>
      <c r="E121" s="7"/>
      <c r="F121" s="7"/>
      <c r="G121" s="7"/>
    </row>
    <row r="122" spans="1:7" ht="34.799999999999997" customHeight="1">
      <c r="A122" s="7"/>
      <c r="B122" s="8" t="s">
        <v>923</v>
      </c>
      <c r="C122" s="7"/>
      <c r="D122" s="8" t="s">
        <v>1299</v>
      </c>
      <c r="E122" s="7"/>
      <c r="F122" s="7"/>
      <c r="G122" s="7"/>
    </row>
    <row r="123" spans="1:7" ht="34.799999999999997" customHeight="1">
      <c r="A123" s="7"/>
      <c r="B123" s="8" t="s">
        <v>924</v>
      </c>
      <c r="C123" s="7"/>
      <c r="D123" s="8" t="s">
        <v>1300</v>
      </c>
      <c r="E123" s="7"/>
      <c r="F123" s="7"/>
      <c r="G123" s="7"/>
    </row>
    <row r="124" spans="1:7" ht="34.799999999999997" customHeight="1">
      <c r="A124" s="7"/>
      <c r="B124" s="8" t="s">
        <v>925</v>
      </c>
      <c r="C124" s="7"/>
      <c r="D124" s="8" t="s">
        <v>1301</v>
      </c>
      <c r="E124" s="7"/>
      <c r="F124" s="7"/>
      <c r="G124" s="7"/>
    </row>
    <row r="125" spans="1:7" ht="34.799999999999997" customHeight="1">
      <c r="A125" s="7"/>
      <c r="B125" s="8" t="s">
        <v>926</v>
      </c>
      <c r="C125" s="7"/>
      <c r="D125" s="8" t="s">
        <v>1302</v>
      </c>
      <c r="E125" s="7"/>
      <c r="F125" s="7"/>
      <c r="G125" s="7"/>
    </row>
    <row r="126" spans="1:7" ht="34.799999999999997" customHeight="1">
      <c r="A126" s="7"/>
      <c r="B126" s="8" t="s">
        <v>927</v>
      </c>
      <c r="C126" s="7"/>
      <c r="D126" s="8" t="s">
        <v>1303</v>
      </c>
      <c r="E126" s="7"/>
      <c r="F126" s="7"/>
      <c r="G126" s="7"/>
    </row>
    <row r="127" spans="1:7" ht="34.799999999999997" customHeight="1">
      <c r="A127" s="7"/>
      <c r="B127" s="8" t="s">
        <v>928</v>
      </c>
      <c r="C127" s="7"/>
      <c r="D127" s="8" t="s">
        <v>1304</v>
      </c>
      <c r="E127" s="7"/>
      <c r="F127" s="7"/>
      <c r="G127" s="7"/>
    </row>
    <row r="128" spans="1:7" ht="34.799999999999997" customHeight="1">
      <c r="A128" s="7"/>
      <c r="B128" s="8" t="s">
        <v>929</v>
      </c>
      <c r="C128" s="7"/>
      <c r="D128" s="8" t="s">
        <v>1305</v>
      </c>
      <c r="E128" s="7"/>
      <c r="F128" s="7"/>
      <c r="G128" s="7"/>
    </row>
    <row r="129" spans="1:7" ht="34.799999999999997" customHeight="1">
      <c r="A129" s="7"/>
      <c r="B129" s="8" t="s">
        <v>930</v>
      </c>
      <c r="C129" s="7"/>
      <c r="D129" s="8" t="s">
        <v>1306</v>
      </c>
      <c r="E129" s="7"/>
      <c r="F129" s="7"/>
      <c r="G129" s="7"/>
    </row>
    <row r="130" spans="1:7" ht="34.799999999999997" customHeight="1">
      <c r="A130" s="7"/>
      <c r="B130" s="8" t="s">
        <v>931</v>
      </c>
      <c r="C130" s="7"/>
      <c r="D130" s="8" t="s">
        <v>1307</v>
      </c>
      <c r="E130" s="7"/>
      <c r="F130" s="7"/>
      <c r="G130" s="7"/>
    </row>
    <row r="131" spans="1:7" ht="34.799999999999997" customHeight="1">
      <c r="A131" s="7"/>
      <c r="B131" s="8" t="s">
        <v>932</v>
      </c>
      <c r="C131" s="7"/>
      <c r="D131" s="8" t="s">
        <v>1308</v>
      </c>
      <c r="E131" s="7"/>
      <c r="F131" s="7"/>
      <c r="G131" s="7"/>
    </row>
    <row r="132" spans="1:7" ht="34.799999999999997" customHeight="1">
      <c r="A132" s="7"/>
      <c r="B132" s="8" t="s">
        <v>933</v>
      </c>
      <c r="C132" s="7"/>
      <c r="D132" s="8" t="s">
        <v>1309</v>
      </c>
      <c r="E132" s="7"/>
      <c r="F132" s="7"/>
      <c r="G132" s="7"/>
    </row>
    <row r="133" spans="1:7" ht="34.799999999999997" customHeight="1">
      <c r="A133" s="7"/>
      <c r="B133" s="8" t="s">
        <v>934</v>
      </c>
      <c r="C133" s="7"/>
      <c r="D133" s="8" t="s">
        <v>1310</v>
      </c>
      <c r="E133" s="7"/>
      <c r="F133" s="7"/>
      <c r="G133" s="7"/>
    </row>
    <row r="134" spans="1:7" ht="34.799999999999997" customHeight="1">
      <c r="A134" s="7"/>
      <c r="B134" s="8" t="s">
        <v>935</v>
      </c>
      <c r="C134" s="7"/>
      <c r="D134" s="8" t="s">
        <v>1311</v>
      </c>
      <c r="E134" s="7"/>
      <c r="F134" s="7"/>
      <c r="G134" s="7"/>
    </row>
    <row r="135" spans="1:7" ht="34.799999999999997" customHeight="1">
      <c r="A135" s="7"/>
      <c r="B135" s="8" t="s">
        <v>936</v>
      </c>
      <c r="C135" s="7"/>
      <c r="D135" s="8" t="s">
        <v>1312</v>
      </c>
      <c r="E135" s="7"/>
      <c r="F135" s="7"/>
      <c r="G135" s="7"/>
    </row>
    <row r="136" spans="1:7" ht="34.799999999999997" customHeight="1">
      <c r="A136" s="7"/>
      <c r="B136" s="8" t="s">
        <v>937</v>
      </c>
      <c r="C136" s="7"/>
      <c r="D136" s="8" t="s">
        <v>1313</v>
      </c>
      <c r="E136" s="7"/>
      <c r="F136" s="7"/>
      <c r="G136" s="7"/>
    </row>
    <row r="137" spans="1:7" ht="34.799999999999997" customHeight="1">
      <c r="A137" s="7"/>
      <c r="B137" s="8" t="s">
        <v>938</v>
      </c>
      <c r="C137" s="7"/>
      <c r="D137" s="8" t="s">
        <v>1314</v>
      </c>
      <c r="E137" s="7"/>
      <c r="F137" s="7"/>
      <c r="G137" s="7"/>
    </row>
    <row r="138" spans="1:7" ht="34.799999999999997" customHeight="1">
      <c r="A138" s="7"/>
      <c r="B138" s="8" t="s">
        <v>939</v>
      </c>
      <c r="C138" s="7"/>
      <c r="D138" s="8" t="s">
        <v>1315</v>
      </c>
      <c r="E138" s="7"/>
      <c r="F138" s="7"/>
      <c r="G138" s="7"/>
    </row>
    <row r="139" spans="1:7" ht="34.799999999999997" customHeight="1">
      <c r="A139" s="7"/>
      <c r="B139" s="8" t="s">
        <v>940</v>
      </c>
      <c r="C139" s="7"/>
      <c r="D139" s="8" t="s">
        <v>1316</v>
      </c>
      <c r="E139" s="7"/>
      <c r="F139" s="7"/>
      <c r="G139" s="7"/>
    </row>
    <row r="140" spans="1:7" ht="34.799999999999997" customHeight="1">
      <c r="A140" s="7"/>
      <c r="B140" s="8" t="s">
        <v>941</v>
      </c>
      <c r="C140" s="7"/>
      <c r="D140" s="8" t="s">
        <v>1317</v>
      </c>
      <c r="E140" s="7"/>
      <c r="F140" s="7"/>
      <c r="G140" s="7"/>
    </row>
    <row r="141" spans="1:7" ht="34.799999999999997" customHeight="1">
      <c r="A141" s="7"/>
      <c r="B141" s="8" t="s">
        <v>942</v>
      </c>
      <c r="C141" s="7"/>
      <c r="D141" s="8" t="s">
        <v>1318</v>
      </c>
      <c r="E141" s="7"/>
      <c r="F141" s="7"/>
      <c r="G141" s="7"/>
    </row>
    <row r="142" spans="1:7" ht="34.799999999999997" customHeight="1">
      <c r="A142" s="7"/>
      <c r="B142" s="8" t="s">
        <v>943</v>
      </c>
      <c r="C142" s="7"/>
      <c r="D142" s="8" t="s">
        <v>1319</v>
      </c>
      <c r="E142" s="7"/>
      <c r="F142" s="7"/>
      <c r="G142" s="7"/>
    </row>
    <row r="143" spans="1:7" ht="34.799999999999997" customHeight="1">
      <c r="A143" s="7"/>
      <c r="B143" s="8" t="s">
        <v>944</v>
      </c>
      <c r="C143" s="7"/>
      <c r="D143" s="8" t="s">
        <v>1320</v>
      </c>
      <c r="E143" s="7"/>
      <c r="F143" s="7"/>
      <c r="G143" s="7"/>
    </row>
    <row r="144" spans="1:7" ht="34.799999999999997" customHeight="1">
      <c r="A144" s="7"/>
      <c r="B144" s="8" t="s">
        <v>945</v>
      </c>
      <c r="C144" s="7"/>
      <c r="D144" s="8" t="s">
        <v>1321</v>
      </c>
      <c r="E144" s="7"/>
      <c r="F144" s="7"/>
      <c r="G144" s="7"/>
    </row>
    <row r="145" spans="1:7" ht="34.799999999999997" customHeight="1">
      <c r="A145" s="7"/>
      <c r="B145" s="8" t="s">
        <v>946</v>
      </c>
      <c r="C145" s="7"/>
      <c r="D145" s="8" t="s">
        <v>1322</v>
      </c>
      <c r="E145" s="7"/>
      <c r="F145" s="7"/>
      <c r="G145" s="7"/>
    </row>
    <row r="146" spans="1:7" ht="34.799999999999997" customHeight="1">
      <c r="A146" s="7"/>
      <c r="B146" s="8" t="s">
        <v>947</v>
      </c>
      <c r="C146" s="7"/>
      <c r="D146" s="8" t="s">
        <v>1323</v>
      </c>
      <c r="E146" s="7"/>
      <c r="F146" s="7"/>
      <c r="G146" s="7"/>
    </row>
    <row r="147" spans="1:7" ht="34.799999999999997" customHeight="1">
      <c r="A147" s="7"/>
      <c r="B147" s="8" t="s">
        <v>948</v>
      </c>
      <c r="C147" s="7"/>
      <c r="D147" s="8" t="s">
        <v>1324</v>
      </c>
      <c r="E147" s="7"/>
      <c r="F147" s="7"/>
      <c r="G147" s="7"/>
    </row>
    <row r="148" spans="1:7" ht="34.799999999999997" customHeight="1">
      <c r="A148" s="7"/>
      <c r="B148" s="8" t="s">
        <v>949</v>
      </c>
      <c r="C148" s="7"/>
      <c r="D148" s="8" t="s">
        <v>1325</v>
      </c>
      <c r="E148" s="7"/>
      <c r="F148" s="7"/>
      <c r="G148" s="7"/>
    </row>
    <row r="149" spans="1:7" ht="34.799999999999997" customHeight="1">
      <c r="A149" s="7"/>
      <c r="B149" s="8" t="s">
        <v>950</v>
      </c>
      <c r="C149" s="7"/>
      <c r="D149" s="8" t="s">
        <v>1326</v>
      </c>
      <c r="E149" s="7"/>
      <c r="F149" s="7"/>
      <c r="G149" s="7"/>
    </row>
    <row r="150" spans="1:7" ht="34.799999999999997" customHeight="1">
      <c r="A150" s="7"/>
      <c r="B150" s="8" t="s">
        <v>951</v>
      </c>
      <c r="C150" s="7"/>
      <c r="D150" s="8" t="s">
        <v>1327</v>
      </c>
      <c r="E150" s="7"/>
      <c r="F150" s="7"/>
      <c r="G150" s="7"/>
    </row>
    <row r="151" spans="1:7" ht="34.799999999999997" customHeight="1">
      <c r="A151" s="7"/>
      <c r="B151" s="8" t="s">
        <v>952</v>
      </c>
      <c r="C151" s="7"/>
      <c r="D151" s="8" t="s">
        <v>1328</v>
      </c>
      <c r="E151" s="7"/>
      <c r="F151" s="7"/>
      <c r="G151" s="7"/>
    </row>
    <row r="152" spans="1:7" ht="34.799999999999997" customHeight="1">
      <c r="A152" s="7"/>
      <c r="B152" s="8" t="s">
        <v>953</v>
      </c>
      <c r="C152" s="7"/>
      <c r="D152" s="8" t="s">
        <v>1329</v>
      </c>
      <c r="E152" s="7"/>
      <c r="F152" s="7"/>
      <c r="G152" s="7"/>
    </row>
    <row r="153" spans="1:7" ht="34.799999999999997" customHeight="1">
      <c r="A153" s="7"/>
      <c r="B153" s="8" t="s">
        <v>954</v>
      </c>
      <c r="C153" s="7"/>
      <c r="D153" s="8" t="s">
        <v>1330</v>
      </c>
      <c r="E153" s="7"/>
      <c r="F153" s="7"/>
      <c r="G153" s="7"/>
    </row>
    <row r="154" spans="1:7" ht="34.799999999999997" customHeight="1">
      <c r="A154" s="7"/>
      <c r="B154" s="8" t="s">
        <v>955</v>
      </c>
      <c r="C154" s="7"/>
      <c r="D154" s="8" t="s">
        <v>1331</v>
      </c>
      <c r="E154" s="7"/>
      <c r="F154" s="7"/>
      <c r="G154" s="7"/>
    </row>
    <row r="155" spans="1:7" ht="34.799999999999997" customHeight="1">
      <c r="A155" s="7"/>
      <c r="B155" s="8" t="s">
        <v>956</v>
      </c>
      <c r="C155" s="7"/>
      <c r="D155" s="8" t="s">
        <v>1332</v>
      </c>
      <c r="E155" s="7"/>
      <c r="F155" s="7"/>
      <c r="G155" s="7"/>
    </row>
    <row r="156" spans="1:7" ht="34.799999999999997" customHeight="1">
      <c r="A156" s="7"/>
      <c r="B156" s="8" t="s">
        <v>957</v>
      </c>
      <c r="C156" s="7"/>
      <c r="D156" s="8" t="s">
        <v>1333</v>
      </c>
      <c r="E156" s="7"/>
      <c r="F156" s="7"/>
      <c r="G156" s="7"/>
    </row>
    <row r="157" spans="1:7" ht="34.799999999999997" customHeight="1">
      <c r="A157" s="7"/>
      <c r="B157" s="8" t="s">
        <v>958</v>
      </c>
      <c r="C157" s="7"/>
      <c r="D157" s="8" t="s">
        <v>1334</v>
      </c>
      <c r="E157" s="7"/>
      <c r="F157" s="7"/>
      <c r="G157" s="7"/>
    </row>
    <row r="158" spans="1:7" ht="34.799999999999997" customHeight="1">
      <c r="A158" s="7"/>
      <c r="B158" s="8" t="s">
        <v>959</v>
      </c>
      <c r="C158" s="7"/>
      <c r="D158" s="8" t="s">
        <v>1335</v>
      </c>
      <c r="E158" s="7"/>
      <c r="F158" s="7"/>
      <c r="G158" s="7"/>
    </row>
    <row r="159" spans="1:7" ht="34.799999999999997" customHeight="1">
      <c r="A159" s="7"/>
      <c r="B159" s="8" t="s">
        <v>960</v>
      </c>
      <c r="C159" s="7"/>
      <c r="D159" s="8" t="s">
        <v>1336</v>
      </c>
      <c r="E159" s="7"/>
      <c r="F159" s="7"/>
      <c r="G159" s="7"/>
    </row>
    <row r="160" spans="1:7" ht="34.799999999999997" customHeight="1">
      <c r="A160" s="7"/>
      <c r="B160" s="8" t="s">
        <v>961</v>
      </c>
      <c r="C160" s="7"/>
      <c r="D160" s="8" t="s">
        <v>1337</v>
      </c>
      <c r="E160" s="7"/>
      <c r="F160" s="7"/>
      <c r="G160" s="7"/>
    </row>
    <row r="161" spans="1:7" ht="34.799999999999997" customHeight="1">
      <c r="A161" s="7"/>
      <c r="B161" s="8" t="s">
        <v>962</v>
      </c>
      <c r="C161" s="7"/>
      <c r="D161" s="8" t="s">
        <v>1338</v>
      </c>
      <c r="E161" s="7"/>
      <c r="F161" s="7"/>
      <c r="G161" s="7"/>
    </row>
    <row r="162" spans="1:7" ht="34.799999999999997" customHeight="1">
      <c r="A162" s="7"/>
      <c r="B162" s="8" t="s">
        <v>963</v>
      </c>
      <c r="C162" s="7"/>
      <c r="D162" s="8" t="s">
        <v>1339</v>
      </c>
      <c r="E162" s="7"/>
      <c r="F162" s="7"/>
      <c r="G162" s="7"/>
    </row>
    <row r="163" spans="1:7" ht="34.799999999999997" customHeight="1">
      <c r="A163" s="7"/>
      <c r="B163" s="8" t="s">
        <v>964</v>
      </c>
      <c r="C163" s="7"/>
      <c r="D163" s="8" t="s">
        <v>1340</v>
      </c>
      <c r="E163" s="7"/>
      <c r="F163" s="7"/>
      <c r="G163" s="7"/>
    </row>
    <row r="164" spans="1:7" ht="34.799999999999997" customHeight="1">
      <c r="A164" s="7"/>
      <c r="B164" s="8" t="s">
        <v>965</v>
      </c>
      <c r="C164" s="7"/>
      <c r="D164" s="8" t="s">
        <v>1341</v>
      </c>
      <c r="E164" s="7"/>
      <c r="F164" s="7"/>
      <c r="G164" s="7"/>
    </row>
    <row r="165" spans="1:7" ht="34.799999999999997" customHeight="1">
      <c r="A165" s="7"/>
      <c r="B165" s="8" t="s">
        <v>966</v>
      </c>
      <c r="C165" s="7"/>
      <c r="D165" s="8" t="s">
        <v>1342</v>
      </c>
      <c r="E165" s="7"/>
      <c r="F165" s="7"/>
      <c r="G165" s="7"/>
    </row>
    <row r="166" spans="1:7" ht="34.799999999999997" customHeight="1">
      <c r="A166" s="7"/>
      <c r="B166" s="8" t="s">
        <v>967</v>
      </c>
      <c r="C166" s="7"/>
      <c r="D166" s="8" t="s">
        <v>1343</v>
      </c>
      <c r="E166" s="7"/>
      <c r="F166" s="7"/>
      <c r="G166" s="7"/>
    </row>
    <row r="167" spans="1:7" ht="34.799999999999997" customHeight="1">
      <c r="A167" s="7"/>
      <c r="B167" s="8" t="s">
        <v>968</v>
      </c>
      <c r="C167" s="7"/>
      <c r="D167" s="8" t="s">
        <v>1344</v>
      </c>
      <c r="E167" s="7"/>
      <c r="F167" s="7"/>
      <c r="G167" s="7"/>
    </row>
    <row r="168" spans="1:7" ht="34.799999999999997" customHeight="1">
      <c r="A168" s="7"/>
      <c r="B168" s="8" t="s">
        <v>969</v>
      </c>
      <c r="C168" s="7"/>
      <c r="D168" s="8" t="s">
        <v>1345</v>
      </c>
      <c r="E168" s="7"/>
      <c r="F168" s="7"/>
      <c r="G168" s="7"/>
    </row>
    <row r="169" spans="1:7" ht="34.799999999999997" customHeight="1">
      <c r="A169" s="7"/>
      <c r="B169" s="8" t="s">
        <v>970</v>
      </c>
      <c r="C169" s="7"/>
      <c r="D169" s="8" t="s">
        <v>1346</v>
      </c>
      <c r="E169" s="7"/>
      <c r="F169" s="7"/>
      <c r="G169" s="7"/>
    </row>
    <row r="170" spans="1:7" ht="34.799999999999997" customHeight="1">
      <c r="A170" s="7"/>
      <c r="B170" s="8" t="s">
        <v>971</v>
      </c>
      <c r="C170" s="7"/>
      <c r="D170" s="8" t="s">
        <v>1347</v>
      </c>
      <c r="E170" s="7"/>
      <c r="F170" s="7"/>
      <c r="G170" s="7"/>
    </row>
    <row r="171" spans="1:7" ht="34.799999999999997" customHeight="1">
      <c r="A171" s="7"/>
      <c r="B171" s="8" t="s">
        <v>972</v>
      </c>
      <c r="C171" s="7"/>
      <c r="D171" s="8" t="s">
        <v>1348</v>
      </c>
      <c r="E171" s="7"/>
      <c r="F171" s="7"/>
      <c r="G171" s="7"/>
    </row>
    <row r="172" spans="1:7" ht="34.799999999999997" customHeight="1">
      <c r="A172" s="7"/>
      <c r="B172" s="8" t="s">
        <v>973</v>
      </c>
      <c r="C172" s="7"/>
      <c r="D172" s="8" t="s">
        <v>1349</v>
      </c>
      <c r="E172" s="7"/>
      <c r="F172" s="7"/>
      <c r="G172" s="7"/>
    </row>
    <row r="173" spans="1:7" ht="34.799999999999997" customHeight="1">
      <c r="A173" s="7"/>
      <c r="B173" s="8" t="s">
        <v>974</v>
      </c>
      <c r="C173" s="7"/>
      <c r="D173" s="8" t="s">
        <v>1350</v>
      </c>
      <c r="E173" s="7"/>
      <c r="F173" s="7"/>
      <c r="G173" s="7"/>
    </row>
    <row r="174" spans="1:7" ht="34.799999999999997" customHeight="1">
      <c r="A174" s="7"/>
      <c r="B174" s="8" t="s">
        <v>975</v>
      </c>
      <c r="C174" s="7"/>
      <c r="D174" s="8" t="s">
        <v>1351</v>
      </c>
      <c r="E174" s="7"/>
      <c r="F174" s="7"/>
      <c r="G174" s="7"/>
    </row>
    <row r="175" spans="1:7" ht="34.799999999999997" customHeight="1">
      <c r="A175" s="7"/>
      <c r="B175" s="8" t="s">
        <v>976</v>
      </c>
      <c r="C175" s="7"/>
      <c r="D175" s="8" t="s">
        <v>1352</v>
      </c>
      <c r="E175" s="7"/>
      <c r="F175" s="7"/>
      <c r="G175" s="7"/>
    </row>
    <row r="176" spans="1:7" ht="34.799999999999997" customHeight="1">
      <c r="A176" s="7"/>
      <c r="B176" s="8" t="s">
        <v>977</v>
      </c>
      <c r="C176" s="7"/>
      <c r="D176" s="8" t="s">
        <v>1353</v>
      </c>
      <c r="E176" s="7"/>
      <c r="F176" s="7"/>
      <c r="G176" s="7"/>
    </row>
    <row r="177" spans="1:7" ht="34.799999999999997" customHeight="1">
      <c r="A177" s="7"/>
      <c r="B177" s="8" t="s">
        <v>978</v>
      </c>
      <c r="C177" s="7"/>
      <c r="D177" s="8" t="s">
        <v>1354</v>
      </c>
      <c r="E177" s="7"/>
      <c r="F177" s="7"/>
      <c r="G177" s="7"/>
    </row>
    <row r="178" spans="1:7" ht="34.799999999999997" customHeight="1">
      <c r="A178" s="7"/>
      <c r="B178" s="8" t="s">
        <v>979</v>
      </c>
      <c r="C178" s="7"/>
      <c r="D178" s="8" t="s">
        <v>1355</v>
      </c>
      <c r="E178" s="7"/>
      <c r="F178" s="7"/>
      <c r="G178" s="7"/>
    </row>
    <row r="179" spans="1:7" ht="34.799999999999997" customHeight="1">
      <c r="A179" s="7"/>
      <c r="B179" s="8" t="s">
        <v>980</v>
      </c>
      <c r="C179" s="7"/>
      <c r="D179" s="8" t="s">
        <v>1356</v>
      </c>
      <c r="E179" s="7"/>
      <c r="F179" s="7"/>
      <c r="G179" s="7"/>
    </row>
    <row r="180" spans="1:7" ht="34.799999999999997" customHeight="1">
      <c r="A180" s="7"/>
      <c r="B180" s="8" t="s">
        <v>981</v>
      </c>
      <c r="C180" s="7"/>
      <c r="D180" s="8" t="s">
        <v>1357</v>
      </c>
      <c r="E180" s="7"/>
      <c r="F180" s="7"/>
      <c r="G180" s="7"/>
    </row>
    <row r="181" spans="1:7" ht="34.799999999999997" customHeight="1">
      <c r="A181" s="7"/>
      <c r="B181" s="8" t="s">
        <v>982</v>
      </c>
      <c r="C181" s="7"/>
      <c r="D181" s="8" t="s">
        <v>1358</v>
      </c>
      <c r="E181" s="7"/>
      <c r="F181" s="7"/>
      <c r="G181" s="7"/>
    </row>
    <row r="182" spans="1:7" ht="34.799999999999997" customHeight="1">
      <c r="A182" s="7"/>
      <c r="B182" s="8" t="s">
        <v>983</v>
      </c>
      <c r="C182" s="7"/>
      <c r="D182" s="8" t="s">
        <v>1359</v>
      </c>
      <c r="E182" s="7"/>
      <c r="F182" s="7"/>
      <c r="G182" s="7"/>
    </row>
    <row r="183" spans="1:7" ht="34.799999999999997" customHeight="1">
      <c r="A183" s="7"/>
      <c r="B183" s="8" t="s">
        <v>984</v>
      </c>
      <c r="C183" s="7"/>
      <c r="D183" s="8" t="s">
        <v>1360</v>
      </c>
      <c r="E183" s="7"/>
      <c r="F183" s="7"/>
      <c r="G183" s="7"/>
    </row>
    <row r="184" spans="1:7" ht="34.799999999999997" customHeight="1">
      <c r="A184" s="7"/>
      <c r="B184" s="8" t="s">
        <v>985</v>
      </c>
      <c r="C184" s="7"/>
      <c r="D184" s="8" t="s">
        <v>1361</v>
      </c>
      <c r="E184" s="7"/>
      <c r="F184" s="7"/>
      <c r="G184" s="7"/>
    </row>
    <row r="185" spans="1:7" ht="34.799999999999997" customHeight="1">
      <c r="A185" s="7"/>
      <c r="B185" s="8" t="s">
        <v>986</v>
      </c>
      <c r="C185" s="7"/>
      <c r="D185" s="8" t="s">
        <v>1362</v>
      </c>
      <c r="E185" s="7"/>
      <c r="F185" s="7"/>
      <c r="G185" s="7"/>
    </row>
    <row r="186" spans="1:7" ht="34.799999999999997" customHeight="1">
      <c r="A186" s="7"/>
      <c r="B186" s="8" t="s">
        <v>987</v>
      </c>
      <c r="C186" s="7"/>
      <c r="D186" s="8" t="s">
        <v>1363</v>
      </c>
      <c r="E186" s="7"/>
      <c r="F186" s="7"/>
      <c r="G186" s="7"/>
    </row>
    <row r="187" spans="1:7" ht="34.799999999999997" customHeight="1">
      <c r="A187" s="7"/>
      <c r="B187" s="8" t="s">
        <v>988</v>
      </c>
      <c r="C187" s="7"/>
      <c r="D187" s="8" t="s">
        <v>1364</v>
      </c>
      <c r="E187" s="7"/>
      <c r="F187" s="7"/>
      <c r="G187" s="7"/>
    </row>
    <row r="188" spans="1:7" ht="34.799999999999997" customHeight="1">
      <c r="A188" s="7"/>
      <c r="B188" s="8" t="s">
        <v>989</v>
      </c>
      <c r="C188" s="7"/>
      <c r="D188" s="8" t="s">
        <v>1365</v>
      </c>
      <c r="E188" s="7"/>
      <c r="F188" s="7"/>
      <c r="G188" s="7"/>
    </row>
    <row r="189" spans="1:7" ht="34.799999999999997" customHeight="1">
      <c r="A189" s="7"/>
      <c r="B189" s="8" t="s">
        <v>990</v>
      </c>
      <c r="C189" s="7"/>
      <c r="D189" s="8" t="s">
        <v>1366</v>
      </c>
      <c r="E189" s="7"/>
      <c r="F189" s="7"/>
      <c r="G189" s="7"/>
    </row>
    <row r="190" spans="1:7" ht="34.799999999999997" customHeight="1">
      <c r="A190" s="7"/>
      <c r="B190" s="8" t="s">
        <v>991</v>
      </c>
      <c r="C190" s="7"/>
      <c r="D190" s="8" t="s">
        <v>1367</v>
      </c>
      <c r="E190" s="7"/>
      <c r="F190" s="7"/>
      <c r="G190" s="7"/>
    </row>
    <row r="191" spans="1:7" ht="34.799999999999997" customHeight="1">
      <c r="A191" s="7"/>
      <c r="B191" s="8" t="s">
        <v>992</v>
      </c>
      <c r="C191" s="7"/>
      <c r="D191" s="8" t="s">
        <v>1368</v>
      </c>
      <c r="E191" s="7"/>
      <c r="F191" s="7"/>
      <c r="G191" s="7"/>
    </row>
    <row r="192" spans="1:7" ht="34.799999999999997" customHeight="1">
      <c r="A192" s="7"/>
      <c r="B192" s="8" t="s">
        <v>993</v>
      </c>
      <c r="C192" s="7"/>
      <c r="D192" s="8" t="s">
        <v>1369</v>
      </c>
      <c r="E192" s="7"/>
      <c r="F192" s="7"/>
      <c r="G192" s="7"/>
    </row>
    <row r="193" spans="1:7" ht="34.799999999999997" customHeight="1">
      <c r="A193" s="7"/>
      <c r="B193" s="8" t="s">
        <v>994</v>
      </c>
      <c r="C193" s="7"/>
      <c r="D193" s="8" t="s">
        <v>1370</v>
      </c>
      <c r="E193" s="7"/>
      <c r="F193" s="7"/>
      <c r="G193" s="7"/>
    </row>
    <row r="194" spans="1:7" ht="34.799999999999997" customHeight="1">
      <c r="A194" s="7"/>
      <c r="B194" s="8" t="s">
        <v>995</v>
      </c>
      <c r="C194" s="7"/>
      <c r="D194" s="8" t="s">
        <v>1371</v>
      </c>
      <c r="E194" s="7"/>
      <c r="F194" s="7"/>
      <c r="G194" s="7"/>
    </row>
    <row r="195" spans="1:7" ht="34.799999999999997" customHeight="1">
      <c r="A195" s="7"/>
      <c r="B195" s="8" t="s">
        <v>996</v>
      </c>
      <c r="C195" s="7"/>
      <c r="D195" s="8" t="s">
        <v>1372</v>
      </c>
      <c r="E195" s="7"/>
      <c r="F195" s="7"/>
      <c r="G195" s="7"/>
    </row>
    <row r="196" spans="1:7" ht="34.799999999999997" customHeight="1">
      <c r="A196" s="7"/>
      <c r="B196" s="8" t="s">
        <v>997</v>
      </c>
      <c r="C196" s="7"/>
      <c r="D196" s="8" t="s">
        <v>1373</v>
      </c>
      <c r="E196" s="7"/>
      <c r="F196" s="7"/>
      <c r="G196" s="7"/>
    </row>
    <row r="197" spans="1:7" ht="34.799999999999997" customHeight="1">
      <c r="A197" s="7"/>
      <c r="B197" s="8" t="s">
        <v>998</v>
      </c>
      <c r="C197" s="7"/>
      <c r="D197" s="8" t="s">
        <v>1374</v>
      </c>
      <c r="E197" s="7"/>
      <c r="F197" s="7"/>
      <c r="G197" s="7"/>
    </row>
    <row r="198" spans="1:7" ht="34.799999999999997" customHeight="1">
      <c r="A198" s="7"/>
      <c r="B198" s="8" t="s">
        <v>999</v>
      </c>
      <c r="C198" s="7"/>
      <c r="D198" s="8" t="s">
        <v>1375</v>
      </c>
      <c r="E198" s="7"/>
      <c r="F198" s="7"/>
      <c r="G198" s="7"/>
    </row>
    <row r="199" spans="1:7" ht="34.799999999999997" customHeight="1">
      <c r="A199" s="7"/>
      <c r="B199" s="8" t="s">
        <v>1000</v>
      </c>
      <c r="C199" s="7"/>
      <c r="D199" s="8" t="s">
        <v>1376</v>
      </c>
      <c r="E199" s="7"/>
      <c r="F199" s="7"/>
      <c r="G199" s="7"/>
    </row>
    <row r="200" spans="1:7" ht="34.799999999999997" customHeight="1">
      <c r="A200" s="7"/>
      <c r="B200" s="8" t="s">
        <v>1001</v>
      </c>
      <c r="C200" s="7"/>
      <c r="D200" s="8" t="s">
        <v>1377</v>
      </c>
      <c r="E200" s="7"/>
      <c r="F200" s="7"/>
      <c r="G200" s="7"/>
    </row>
    <row r="201" spans="1:7" ht="34.799999999999997" customHeight="1">
      <c r="A201" s="7"/>
      <c r="B201" s="8" t="s">
        <v>1002</v>
      </c>
      <c r="C201" s="7"/>
      <c r="D201" s="8" t="s">
        <v>1378</v>
      </c>
      <c r="E201" s="7"/>
      <c r="F201" s="7"/>
      <c r="G201" s="7"/>
    </row>
    <row r="202" spans="1:7" ht="34.799999999999997" customHeight="1">
      <c r="A202" s="7"/>
      <c r="B202" s="8" t="s">
        <v>1003</v>
      </c>
      <c r="C202" s="7"/>
      <c r="D202" s="8" t="s">
        <v>1379</v>
      </c>
      <c r="E202" s="7"/>
      <c r="F202" s="7"/>
      <c r="G202" s="7"/>
    </row>
    <row r="203" spans="1:7" ht="34.799999999999997" customHeight="1">
      <c r="A203" s="7"/>
      <c r="B203" s="8" t="s">
        <v>1004</v>
      </c>
      <c r="C203" s="7"/>
      <c r="D203" s="8" t="s">
        <v>1380</v>
      </c>
      <c r="E203" s="7"/>
      <c r="F203" s="7"/>
      <c r="G203" s="7"/>
    </row>
    <row r="204" spans="1:7" ht="34.799999999999997" customHeight="1">
      <c r="A204" s="7"/>
      <c r="B204" s="8" t="s">
        <v>1005</v>
      </c>
      <c r="C204" s="7"/>
      <c r="D204" s="8" t="s">
        <v>1381</v>
      </c>
      <c r="E204" s="7"/>
      <c r="F204" s="7"/>
      <c r="G204" s="7"/>
    </row>
    <row r="205" spans="1:7" ht="34.799999999999997" customHeight="1">
      <c r="A205" s="7"/>
      <c r="B205" s="8" t="s">
        <v>1006</v>
      </c>
      <c r="C205" s="7"/>
      <c r="D205" s="8" t="s">
        <v>1382</v>
      </c>
      <c r="E205" s="7"/>
      <c r="F205" s="7"/>
      <c r="G205" s="7"/>
    </row>
    <row r="206" spans="1:7" ht="34.799999999999997" customHeight="1">
      <c r="A206" s="7"/>
      <c r="B206" s="8" t="s">
        <v>1007</v>
      </c>
      <c r="C206" s="7"/>
      <c r="D206" s="8" t="s">
        <v>1383</v>
      </c>
      <c r="E206" s="7"/>
      <c r="F206" s="7"/>
      <c r="G206" s="7"/>
    </row>
    <row r="207" spans="1:7" ht="34.799999999999997" customHeight="1">
      <c r="A207" s="7"/>
      <c r="B207" s="8" t="s">
        <v>1008</v>
      </c>
      <c r="C207" s="7"/>
      <c r="D207" s="8" t="s">
        <v>1384</v>
      </c>
      <c r="E207" s="7"/>
      <c r="F207" s="7"/>
      <c r="G207" s="7"/>
    </row>
    <row r="208" spans="1:7" ht="34.799999999999997" customHeight="1">
      <c r="A208" s="7"/>
      <c r="B208" s="8" t="s">
        <v>1009</v>
      </c>
      <c r="C208" s="7"/>
      <c r="D208" s="8" t="s">
        <v>1385</v>
      </c>
      <c r="E208" s="7"/>
      <c r="F208" s="7"/>
      <c r="G208" s="7"/>
    </row>
    <row r="209" spans="1:7" ht="34.799999999999997" customHeight="1">
      <c r="A209" s="7"/>
      <c r="B209" s="8" t="s">
        <v>1010</v>
      </c>
      <c r="C209" s="7"/>
      <c r="D209" s="8" t="s">
        <v>1386</v>
      </c>
      <c r="E209" s="7"/>
      <c r="F209" s="7"/>
      <c r="G209" s="7"/>
    </row>
    <row r="210" spans="1:7" ht="34.799999999999997" customHeight="1">
      <c r="A210" s="7"/>
      <c r="B210" s="8" t="s">
        <v>1011</v>
      </c>
      <c r="C210" s="7"/>
      <c r="D210" s="8" t="s">
        <v>1387</v>
      </c>
      <c r="E210" s="7"/>
      <c r="F210" s="7"/>
      <c r="G210" s="7"/>
    </row>
    <row r="211" spans="1:7" ht="34.799999999999997" customHeight="1">
      <c r="A211" s="7"/>
      <c r="B211" s="8" t="s">
        <v>1012</v>
      </c>
      <c r="C211" s="7"/>
      <c r="D211" s="8" t="s">
        <v>1388</v>
      </c>
      <c r="E211" s="7"/>
      <c r="F211" s="7"/>
      <c r="G211" s="7"/>
    </row>
    <row r="212" spans="1:7" ht="34.799999999999997" customHeight="1">
      <c r="A212" s="7"/>
      <c r="B212" s="8" t="s">
        <v>1013</v>
      </c>
      <c r="C212" s="7"/>
      <c r="D212" s="8" t="s">
        <v>1389</v>
      </c>
      <c r="E212" s="7"/>
      <c r="F212" s="7"/>
      <c r="G212" s="7"/>
    </row>
    <row r="213" spans="1:7" ht="34.799999999999997" customHeight="1">
      <c r="A213" s="7"/>
      <c r="B213" s="8" t="s">
        <v>1014</v>
      </c>
      <c r="C213" s="7"/>
      <c r="D213" s="8" t="s">
        <v>1390</v>
      </c>
      <c r="E213" s="7"/>
      <c r="F213" s="7"/>
      <c r="G213" s="7"/>
    </row>
    <row r="214" spans="1:7" ht="34.799999999999997" customHeight="1">
      <c r="A214" s="7"/>
      <c r="B214" s="8" t="s">
        <v>1015</v>
      </c>
      <c r="C214" s="7"/>
      <c r="D214" s="8" t="s">
        <v>1391</v>
      </c>
      <c r="E214" s="7"/>
      <c r="F214" s="7"/>
      <c r="G214" s="7"/>
    </row>
    <row r="215" spans="1:7" ht="34.799999999999997" customHeight="1">
      <c r="A215" s="7"/>
      <c r="B215" s="8" t="s">
        <v>1016</v>
      </c>
      <c r="C215" s="7"/>
      <c r="D215" s="8" t="s">
        <v>1392</v>
      </c>
      <c r="E215" s="7"/>
      <c r="F215" s="7"/>
      <c r="G215" s="7"/>
    </row>
    <row r="216" spans="1:7" ht="34.799999999999997" customHeight="1">
      <c r="A216" s="7"/>
      <c r="B216" s="8" t="s">
        <v>1017</v>
      </c>
      <c r="C216" s="7"/>
      <c r="D216" s="8" t="s">
        <v>1393</v>
      </c>
      <c r="E216" s="7"/>
      <c r="F216" s="7"/>
      <c r="G216" s="7"/>
    </row>
    <row r="217" spans="1:7" ht="34.799999999999997" customHeight="1">
      <c r="A217" s="7"/>
      <c r="B217" s="8" t="s">
        <v>1018</v>
      </c>
      <c r="C217" s="7"/>
      <c r="D217" s="8" t="s">
        <v>1394</v>
      </c>
      <c r="E217" s="7"/>
      <c r="F217" s="7"/>
      <c r="G217" s="7"/>
    </row>
    <row r="218" spans="1:7" ht="34.799999999999997" customHeight="1">
      <c r="A218" s="7"/>
      <c r="B218" s="8" t="s">
        <v>1019</v>
      </c>
      <c r="C218" s="7"/>
      <c r="D218" s="8" t="s">
        <v>1395</v>
      </c>
      <c r="E218" s="7"/>
      <c r="F218" s="7"/>
      <c r="G218" s="7"/>
    </row>
    <row r="219" spans="1:7" ht="34.799999999999997" customHeight="1">
      <c r="A219" s="7"/>
      <c r="B219" s="8" t="s">
        <v>1020</v>
      </c>
      <c r="C219" s="7"/>
      <c r="D219" s="8" t="s">
        <v>1396</v>
      </c>
      <c r="E219" s="7"/>
      <c r="F219" s="7"/>
      <c r="G219" s="7"/>
    </row>
    <row r="220" spans="1:7" ht="34.799999999999997" customHeight="1">
      <c r="A220" s="7"/>
      <c r="B220" s="8" t="s">
        <v>1021</v>
      </c>
      <c r="C220" s="7"/>
      <c r="D220" s="8" t="s">
        <v>1397</v>
      </c>
      <c r="E220" s="7"/>
      <c r="F220" s="7"/>
      <c r="G220" s="7"/>
    </row>
    <row r="221" spans="1:7" ht="34.799999999999997" customHeight="1">
      <c r="A221" s="7"/>
      <c r="B221" s="8" t="s">
        <v>1022</v>
      </c>
      <c r="C221" s="7"/>
      <c r="D221" s="8" t="s">
        <v>1398</v>
      </c>
      <c r="E221" s="7"/>
      <c r="F221" s="7"/>
      <c r="G221" s="7"/>
    </row>
    <row r="222" spans="1:7" ht="34.799999999999997" customHeight="1">
      <c r="A222" s="7"/>
      <c r="B222" s="8" t="s">
        <v>1023</v>
      </c>
      <c r="C222" s="7"/>
      <c r="D222" s="8" t="s">
        <v>1399</v>
      </c>
      <c r="E222" s="7"/>
      <c r="F222" s="7"/>
      <c r="G222" s="7"/>
    </row>
    <row r="223" spans="1:7" ht="34.799999999999997" customHeight="1">
      <c r="A223" s="7"/>
      <c r="B223" s="8" t="s">
        <v>1024</v>
      </c>
      <c r="C223" s="7"/>
      <c r="D223" s="8" t="s">
        <v>1400</v>
      </c>
      <c r="E223" s="7"/>
      <c r="F223" s="7"/>
      <c r="G223" s="7"/>
    </row>
    <row r="224" spans="1:7" ht="34.799999999999997" customHeight="1">
      <c r="A224" s="7"/>
      <c r="B224" s="8" t="s">
        <v>1025</v>
      </c>
      <c r="C224" s="7"/>
      <c r="D224" s="8" t="s">
        <v>1401</v>
      </c>
      <c r="E224" s="7"/>
      <c r="F224" s="7"/>
      <c r="G224" s="7"/>
    </row>
    <row r="225" spans="1:7" ht="34.799999999999997" customHeight="1">
      <c r="A225" s="7"/>
      <c r="B225" s="8" t="s">
        <v>1026</v>
      </c>
      <c r="C225" s="7"/>
      <c r="D225" s="8" t="s">
        <v>1402</v>
      </c>
      <c r="E225" s="7"/>
      <c r="F225" s="7"/>
      <c r="G225" s="7"/>
    </row>
    <row r="226" spans="1:7" ht="34.799999999999997" customHeight="1">
      <c r="A226" s="7"/>
      <c r="B226" s="8" t="s">
        <v>1027</v>
      </c>
      <c r="C226" s="7"/>
      <c r="D226" s="8" t="s">
        <v>1403</v>
      </c>
      <c r="E226" s="7"/>
      <c r="F226" s="7"/>
      <c r="G226" s="7"/>
    </row>
    <row r="227" spans="1:7" ht="34.799999999999997" customHeight="1">
      <c r="A227" s="7"/>
      <c r="B227" s="8" t="s">
        <v>1028</v>
      </c>
      <c r="C227" s="7"/>
      <c r="D227" s="8" t="s">
        <v>1404</v>
      </c>
      <c r="E227" s="7"/>
      <c r="F227" s="7"/>
      <c r="G227" s="7"/>
    </row>
    <row r="228" spans="1:7" ht="34.799999999999997" customHeight="1">
      <c r="A228" s="7"/>
      <c r="B228" s="8" t="s">
        <v>1029</v>
      </c>
      <c r="C228" s="7"/>
      <c r="D228" s="8" t="s">
        <v>1405</v>
      </c>
      <c r="E228" s="7"/>
      <c r="F228" s="7"/>
      <c r="G228" s="7"/>
    </row>
    <row r="229" spans="1:7" ht="34.799999999999997" customHeight="1">
      <c r="A229" s="7"/>
      <c r="B229" s="8" t="s">
        <v>1030</v>
      </c>
      <c r="C229" s="7"/>
      <c r="D229" s="8" t="s">
        <v>1406</v>
      </c>
      <c r="E229" s="7"/>
      <c r="F229" s="7"/>
      <c r="G229" s="7"/>
    </row>
    <row r="230" spans="1:7" ht="34.799999999999997" customHeight="1">
      <c r="A230" s="7"/>
      <c r="B230" s="8" t="s">
        <v>1031</v>
      </c>
      <c r="C230" s="7"/>
      <c r="D230" s="8" t="s">
        <v>1407</v>
      </c>
      <c r="E230" s="7"/>
      <c r="F230" s="7"/>
      <c r="G230" s="7"/>
    </row>
    <row r="231" spans="1:7" ht="34.799999999999997" customHeight="1">
      <c r="A231" s="7"/>
      <c r="B231" s="8" t="s">
        <v>1032</v>
      </c>
      <c r="C231" s="7"/>
      <c r="D231" s="8" t="s">
        <v>1408</v>
      </c>
      <c r="E231" s="7"/>
      <c r="F231" s="7"/>
      <c r="G231" s="7"/>
    </row>
    <row r="232" spans="1:7" ht="34.799999999999997" customHeight="1">
      <c r="A232" s="7"/>
      <c r="B232" s="8" t="s">
        <v>1033</v>
      </c>
      <c r="C232" s="7"/>
      <c r="D232" s="8" t="s">
        <v>1409</v>
      </c>
      <c r="E232" s="7"/>
      <c r="F232" s="7"/>
      <c r="G232" s="7"/>
    </row>
    <row r="233" spans="1:7" ht="34.799999999999997" customHeight="1">
      <c r="A233" s="7"/>
      <c r="B233" s="8" t="s">
        <v>1034</v>
      </c>
      <c r="C233" s="7"/>
      <c r="D233" s="8" t="s">
        <v>1410</v>
      </c>
      <c r="E233" s="7"/>
      <c r="F233" s="7"/>
      <c r="G233" s="7"/>
    </row>
    <row r="234" spans="1:7" ht="34.799999999999997" customHeight="1">
      <c r="A234" s="7"/>
      <c r="B234" s="8" t="s">
        <v>1035</v>
      </c>
      <c r="C234" s="7"/>
      <c r="D234" s="8" t="s">
        <v>1411</v>
      </c>
      <c r="E234" s="7"/>
      <c r="F234" s="7"/>
      <c r="G234" s="7"/>
    </row>
    <row r="235" spans="1:7" ht="34.799999999999997" customHeight="1">
      <c r="A235" s="7"/>
      <c r="B235" s="8" t="s">
        <v>1036</v>
      </c>
      <c r="C235" s="7"/>
      <c r="D235" s="8" t="s">
        <v>1412</v>
      </c>
      <c r="E235" s="7"/>
      <c r="F235" s="7"/>
      <c r="G235" s="7"/>
    </row>
    <row r="236" spans="1:7" ht="34.799999999999997" customHeight="1">
      <c r="A236" s="7"/>
      <c r="B236" s="8" t="s">
        <v>1037</v>
      </c>
      <c r="C236" s="7"/>
      <c r="D236" s="8" t="s">
        <v>1413</v>
      </c>
      <c r="E236" s="7"/>
      <c r="F236" s="7"/>
      <c r="G236" s="7"/>
    </row>
    <row r="237" spans="1:7" ht="34.799999999999997" customHeight="1">
      <c r="A237" s="7"/>
      <c r="B237" s="8" t="s">
        <v>1038</v>
      </c>
      <c r="C237" s="7"/>
      <c r="D237" s="8" t="s">
        <v>1414</v>
      </c>
      <c r="E237" s="7"/>
      <c r="F237" s="7"/>
      <c r="G237" s="7"/>
    </row>
    <row r="238" spans="1:7" ht="34.799999999999997" customHeight="1">
      <c r="A238" s="7"/>
      <c r="B238" s="8" t="s">
        <v>1039</v>
      </c>
      <c r="C238" s="7"/>
      <c r="D238" s="8" t="s">
        <v>1415</v>
      </c>
      <c r="E238" s="7"/>
      <c r="F238" s="7"/>
      <c r="G238" s="7"/>
    </row>
    <row r="239" spans="1:7" ht="34.799999999999997" customHeight="1">
      <c r="A239" s="7"/>
      <c r="B239" s="8" t="s">
        <v>1040</v>
      </c>
      <c r="C239" s="7"/>
      <c r="D239" s="8" t="s">
        <v>1416</v>
      </c>
      <c r="E239" s="7"/>
      <c r="F239" s="7"/>
      <c r="G239" s="7"/>
    </row>
    <row r="240" spans="1:7" ht="34.799999999999997" customHeight="1">
      <c r="A240" s="7"/>
      <c r="B240" s="8" t="s">
        <v>1041</v>
      </c>
      <c r="C240" s="7"/>
      <c r="D240" s="8" t="s">
        <v>1417</v>
      </c>
      <c r="E240" s="7"/>
      <c r="F240" s="7"/>
      <c r="G240" s="7"/>
    </row>
    <row r="241" spans="1:7" ht="34.799999999999997" customHeight="1">
      <c r="A241" s="7"/>
      <c r="B241" s="8" t="s">
        <v>1042</v>
      </c>
      <c r="C241" s="7"/>
      <c r="D241" s="8" t="s">
        <v>1418</v>
      </c>
      <c r="E241" s="7"/>
      <c r="F241" s="7"/>
      <c r="G241" s="7"/>
    </row>
    <row r="242" spans="1:7" ht="34.799999999999997" customHeight="1">
      <c r="A242" s="7"/>
      <c r="B242" s="8" t="s">
        <v>1043</v>
      </c>
      <c r="C242" s="7"/>
      <c r="D242" s="8" t="s">
        <v>1419</v>
      </c>
      <c r="E242" s="7"/>
      <c r="F242" s="7"/>
      <c r="G242" s="7"/>
    </row>
    <row r="243" spans="1:7" ht="34.799999999999997" customHeight="1">
      <c r="A243" s="7"/>
      <c r="B243" s="8" t="s">
        <v>1044</v>
      </c>
      <c r="C243" s="7"/>
      <c r="D243" s="8" t="s">
        <v>1420</v>
      </c>
      <c r="E243" s="7"/>
      <c r="F243" s="7"/>
      <c r="G243" s="7"/>
    </row>
    <row r="244" spans="1:7" ht="34.799999999999997" customHeight="1">
      <c r="A244" s="7"/>
      <c r="B244" s="8" t="s">
        <v>1045</v>
      </c>
      <c r="C244" s="7"/>
      <c r="D244" s="8" t="s">
        <v>1421</v>
      </c>
      <c r="E244" s="7"/>
      <c r="F244" s="7"/>
      <c r="G244" s="7"/>
    </row>
    <row r="245" spans="1:7" ht="34.799999999999997" customHeight="1">
      <c r="A245" s="7"/>
      <c r="B245" s="8" t="s">
        <v>1046</v>
      </c>
      <c r="C245" s="7"/>
      <c r="D245" s="8" t="s">
        <v>1422</v>
      </c>
      <c r="E245" s="7"/>
      <c r="F245" s="7"/>
      <c r="G245" s="7"/>
    </row>
    <row r="246" spans="1:7" ht="34.799999999999997" customHeight="1">
      <c r="A246" s="7"/>
      <c r="B246" s="8" t="s">
        <v>1047</v>
      </c>
      <c r="C246" s="7"/>
      <c r="D246" s="8" t="s">
        <v>1423</v>
      </c>
      <c r="E246" s="7"/>
      <c r="F246" s="7"/>
      <c r="G246" s="7"/>
    </row>
    <row r="247" spans="1:7" ht="34.799999999999997" customHeight="1">
      <c r="A247" s="7"/>
      <c r="B247" s="8" t="s">
        <v>1048</v>
      </c>
      <c r="C247" s="7"/>
      <c r="D247" s="8" t="s">
        <v>1424</v>
      </c>
      <c r="E247" s="7"/>
      <c r="F247" s="7"/>
      <c r="G247" s="7"/>
    </row>
    <row r="248" spans="1:7" ht="34.799999999999997" customHeight="1">
      <c r="A248" s="7"/>
      <c r="B248" s="8" t="s">
        <v>1049</v>
      </c>
      <c r="C248" s="7"/>
      <c r="D248" s="8" t="s">
        <v>1425</v>
      </c>
      <c r="E248" s="7"/>
      <c r="F248" s="7"/>
      <c r="G248" s="7"/>
    </row>
    <row r="249" spans="1:7" ht="34.799999999999997" customHeight="1">
      <c r="A249" s="7"/>
      <c r="B249" s="8" t="s">
        <v>1050</v>
      </c>
      <c r="C249" s="7"/>
      <c r="D249" s="8" t="s">
        <v>1426</v>
      </c>
      <c r="E249" s="7"/>
      <c r="F249" s="7"/>
      <c r="G249" s="7"/>
    </row>
    <row r="250" spans="1:7" ht="34.799999999999997" customHeight="1">
      <c r="A250" s="7"/>
      <c r="B250" s="8" t="s">
        <v>1051</v>
      </c>
      <c r="C250" s="7"/>
      <c r="D250" s="8" t="s">
        <v>1427</v>
      </c>
      <c r="E250" s="7"/>
      <c r="F250" s="7"/>
      <c r="G250" s="7"/>
    </row>
    <row r="251" spans="1:7" ht="34.799999999999997" customHeight="1">
      <c r="A251" s="7"/>
      <c r="B251" s="8" t="s">
        <v>1052</v>
      </c>
      <c r="C251" s="7"/>
      <c r="D251" s="8" t="s">
        <v>1428</v>
      </c>
      <c r="E251" s="7"/>
      <c r="F251" s="7"/>
      <c r="G251" s="7"/>
    </row>
    <row r="252" spans="1:7" ht="34.799999999999997" customHeight="1">
      <c r="A252" s="7"/>
      <c r="B252" s="8" t="s">
        <v>1053</v>
      </c>
      <c r="C252" s="7"/>
      <c r="D252" s="8" t="s">
        <v>1429</v>
      </c>
      <c r="E252" s="7"/>
      <c r="F252" s="7"/>
      <c r="G252" s="7"/>
    </row>
    <row r="253" spans="1:7" ht="34.799999999999997" customHeight="1">
      <c r="A253" s="7"/>
      <c r="B253" s="8" t="s">
        <v>1054</v>
      </c>
      <c r="C253" s="7"/>
      <c r="D253" s="8" t="s">
        <v>1430</v>
      </c>
      <c r="E253" s="7"/>
      <c r="F253" s="7"/>
      <c r="G253" s="7"/>
    </row>
    <row r="254" spans="1:7" ht="34.799999999999997" customHeight="1">
      <c r="A254" s="7"/>
      <c r="B254" s="8" t="s">
        <v>1055</v>
      </c>
      <c r="C254" s="7"/>
      <c r="D254" s="8" t="s">
        <v>1431</v>
      </c>
      <c r="E254" s="7"/>
      <c r="F254" s="7"/>
      <c r="G254" s="7"/>
    </row>
    <row r="255" spans="1:7" ht="34.799999999999997" customHeight="1">
      <c r="A255" s="7"/>
      <c r="B255" s="8" t="s">
        <v>1056</v>
      </c>
      <c r="C255" s="7"/>
      <c r="D255" s="8" t="s">
        <v>1432</v>
      </c>
      <c r="E255" s="7"/>
      <c r="F255" s="7"/>
      <c r="G255" s="7"/>
    </row>
    <row r="256" spans="1:7" ht="34.799999999999997" customHeight="1">
      <c r="A256" s="7"/>
      <c r="B256" s="8" t="s">
        <v>1057</v>
      </c>
      <c r="C256" s="7"/>
      <c r="D256" s="8" t="s">
        <v>1433</v>
      </c>
      <c r="E256" s="7"/>
      <c r="F256" s="7"/>
      <c r="G256" s="7"/>
    </row>
    <row r="257" spans="1:7" ht="34.799999999999997" customHeight="1">
      <c r="A257" s="7"/>
      <c r="B257" s="8" t="s">
        <v>1058</v>
      </c>
      <c r="C257" s="7"/>
      <c r="D257" s="8" t="s">
        <v>1434</v>
      </c>
      <c r="E257" s="7"/>
      <c r="F257" s="7"/>
      <c r="G257" s="7"/>
    </row>
    <row r="258" spans="1:7" ht="34.799999999999997" customHeight="1">
      <c r="A258" s="7"/>
      <c r="B258" s="8" t="s">
        <v>1059</v>
      </c>
      <c r="C258" s="7"/>
      <c r="D258" s="8" t="s">
        <v>1435</v>
      </c>
      <c r="E258" s="7"/>
      <c r="F258" s="7"/>
      <c r="G258" s="7"/>
    </row>
    <row r="259" spans="1:7" ht="34.799999999999997" customHeight="1">
      <c r="A259" s="7"/>
      <c r="B259" s="8" t="s">
        <v>1060</v>
      </c>
      <c r="C259" s="7"/>
      <c r="D259" s="8" t="s">
        <v>1436</v>
      </c>
      <c r="E259" s="7"/>
      <c r="F259" s="7"/>
      <c r="G259" s="7"/>
    </row>
    <row r="260" spans="1:7" ht="34.799999999999997" customHeight="1">
      <c r="A260" s="7"/>
      <c r="B260" s="8" t="s">
        <v>1061</v>
      </c>
      <c r="C260" s="7"/>
      <c r="D260" s="8" t="s">
        <v>1437</v>
      </c>
      <c r="E260" s="7"/>
      <c r="F260" s="7"/>
      <c r="G260" s="7"/>
    </row>
    <row r="261" spans="1:7" ht="34.799999999999997" customHeight="1">
      <c r="A261" s="7"/>
      <c r="B261" s="8" t="s">
        <v>1062</v>
      </c>
      <c r="C261" s="7"/>
      <c r="D261" s="8" t="s">
        <v>1438</v>
      </c>
      <c r="E261" s="7"/>
      <c r="F261" s="7"/>
      <c r="G261" s="7"/>
    </row>
    <row r="262" spans="1:7" ht="34.799999999999997" customHeight="1">
      <c r="A262" s="7"/>
      <c r="B262" s="8" t="s">
        <v>1063</v>
      </c>
      <c r="C262" s="7"/>
      <c r="D262" s="8" t="s">
        <v>1439</v>
      </c>
      <c r="E262" s="7"/>
      <c r="F262" s="7"/>
      <c r="G262" s="7"/>
    </row>
    <row r="263" spans="1:7" ht="34.799999999999997" customHeight="1">
      <c r="A263" s="7"/>
      <c r="B263" s="8" t="s">
        <v>1064</v>
      </c>
      <c r="C263" s="7"/>
      <c r="D263" s="8" t="s">
        <v>1440</v>
      </c>
      <c r="E263" s="7"/>
      <c r="F263" s="7"/>
      <c r="G263" s="7"/>
    </row>
    <row r="264" spans="1:7" ht="34.799999999999997" customHeight="1">
      <c r="A264" s="7"/>
      <c r="B264" s="8" t="s">
        <v>1065</v>
      </c>
      <c r="C264" s="7"/>
      <c r="D264" s="8" t="s">
        <v>1441</v>
      </c>
      <c r="E264" s="7"/>
      <c r="F264" s="7"/>
      <c r="G264" s="7"/>
    </row>
    <row r="265" spans="1:7" ht="34.799999999999997" customHeight="1">
      <c r="A265" s="7"/>
      <c r="B265" s="8" t="s">
        <v>1066</v>
      </c>
      <c r="C265" s="7"/>
      <c r="D265" s="8" t="s">
        <v>1442</v>
      </c>
      <c r="E265" s="7"/>
      <c r="F265" s="7"/>
      <c r="G265" s="7"/>
    </row>
    <row r="266" spans="1:7" ht="34.799999999999997" customHeight="1">
      <c r="A266" s="7"/>
      <c r="B266" s="8" t="s">
        <v>1067</v>
      </c>
      <c r="C266" s="7"/>
      <c r="D266" s="8" t="s">
        <v>1443</v>
      </c>
      <c r="E266" s="7"/>
      <c r="F266" s="7"/>
      <c r="G266" s="7"/>
    </row>
    <row r="267" spans="1:7" ht="34.799999999999997" customHeight="1">
      <c r="A267" s="7"/>
      <c r="B267" s="8" t="s">
        <v>1068</v>
      </c>
      <c r="C267" s="7"/>
      <c r="D267" s="8" t="s">
        <v>1444</v>
      </c>
      <c r="E267" s="7"/>
      <c r="F267" s="7"/>
      <c r="G267" s="7"/>
    </row>
    <row r="268" spans="1:7" ht="34.799999999999997" customHeight="1">
      <c r="A268" s="7"/>
      <c r="B268" s="8" t="s">
        <v>1069</v>
      </c>
      <c r="C268" s="7"/>
      <c r="D268" s="8" t="s">
        <v>1445</v>
      </c>
      <c r="E268" s="7"/>
      <c r="F268" s="7"/>
      <c r="G268" s="7"/>
    </row>
    <row r="269" spans="1:7" ht="34.799999999999997" customHeight="1">
      <c r="A269" s="7"/>
      <c r="B269" s="8" t="s">
        <v>1070</v>
      </c>
      <c r="C269" s="7"/>
      <c r="D269" s="8" t="s">
        <v>1446</v>
      </c>
      <c r="E269" s="7"/>
      <c r="F269" s="7"/>
      <c r="G269" s="7"/>
    </row>
    <row r="270" spans="1:7" ht="34.799999999999997" customHeight="1">
      <c r="A270" s="7"/>
      <c r="B270" s="8" t="s">
        <v>1071</v>
      </c>
      <c r="C270" s="7"/>
      <c r="D270" s="8" t="s">
        <v>1447</v>
      </c>
      <c r="E270" s="7"/>
      <c r="F270" s="7"/>
      <c r="G270" s="7"/>
    </row>
    <row r="271" spans="1:7" ht="34.799999999999997" customHeight="1">
      <c r="A271" s="7"/>
      <c r="B271" s="8" t="s">
        <v>1072</v>
      </c>
      <c r="C271" s="7"/>
      <c r="D271" s="8" t="s">
        <v>1448</v>
      </c>
      <c r="E271" s="7"/>
      <c r="F271" s="7"/>
      <c r="G271" s="7"/>
    </row>
    <row r="272" spans="1:7" ht="34.799999999999997" customHeight="1">
      <c r="A272" s="7"/>
      <c r="B272" s="8" t="s">
        <v>1073</v>
      </c>
      <c r="C272" s="7"/>
      <c r="D272" s="8" t="s">
        <v>1449</v>
      </c>
      <c r="E272" s="7"/>
      <c r="F272" s="7"/>
      <c r="G272" s="7"/>
    </row>
    <row r="273" spans="1:7" ht="34.799999999999997" customHeight="1">
      <c r="A273" s="7"/>
      <c r="B273" s="8" t="s">
        <v>1074</v>
      </c>
      <c r="C273" s="7"/>
      <c r="D273" s="8" t="s">
        <v>1450</v>
      </c>
      <c r="E273" s="7"/>
      <c r="F273" s="7"/>
      <c r="G273" s="7"/>
    </row>
    <row r="274" spans="1:7" ht="34.799999999999997" customHeight="1">
      <c r="A274" s="7"/>
      <c r="B274" s="8" t="s">
        <v>1075</v>
      </c>
      <c r="C274" s="7"/>
      <c r="D274" s="8" t="s">
        <v>1451</v>
      </c>
      <c r="E274" s="7"/>
      <c r="F274" s="7"/>
      <c r="G274" s="7"/>
    </row>
    <row r="275" spans="1:7" ht="34.799999999999997" customHeight="1">
      <c r="A275" s="7"/>
      <c r="B275" s="8" t="s">
        <v>1076</v>
      </c>
      <c r="C275" s="7"/>
      <c r="D275" s="8" t="s">
        <v>1452</v>
      </c>
      <c r="E275" s="7"/>
      <c r="F275" s="7"/>
      <c r="G275" s="7"/>
    </row>
    <row r="276" spans="1:7" ht="34.799999999999997" customHeight="1">
      <c r="A276" s="7"/>
      <c r="B276" s="8" t="s">
        <v>1077</v>
      </c>
      <c r="C276" s="7"/>
      <c r="D276" s="8" t="s">
        <v>1453</v>
      </c>
      <c r="E276" s="7"/>
      <c r="F276" s="7"/>
      <c r="G276" s="7"/>
    </row>
    <row r="277" spans="1:7" ht="34.799999999999997" customHeight="1">
      <c r="A277" s="7"/>
      <c r="B277" s="8" t="s">
        <v>1078</v>
      </c>
      <c r="C277" s="7"/>
      <c r="D277" s="8" t="s">
        <v>1454</v>
      </c>
      <c r="E277" s="7"/>
      <c r="F277" s="7"/>
      <c r="G277" s="7"/>
    </row>
    <row r="278" spans="1:7" ht="34.799999999999997" customHeight="1">
      <c r="A278" s="7"/>
      <c r="B278" s="8" t="s">
        <v>1079</v>
      </c>
      <c r="C278" s="7"/>
      <c r="D278" s="8" t="s">
        <v>1455</v>
      </c>
      <c r="E278" s="7"/>
      <c r="F278" s="7"/>
      <c r="G278" s="7"/>
    </row>
    <row r="279" spans="1:7" ht="34.799999999999997" customHeight="1">
      <c r="A279" s="7"/>
      <c r="B279" s="8" t="s">
        <v>1080</v>
      </c>
      <c r="C279" s="7"/>
      <c r="D279" s="8" t="s">
        <v>1456</v>
      </c>
      <c r="E279" s="7"/>
      <c r="F279" s="7"/>
      <c r="G279" s="7"/>
    </row>
    <row r="280" spans="1:7" ht="34.799999999999997" customHeight="1">
      <c r="A280" s="7"/>
      <c r="B280" s="8" t="s">
        <v>1081</v>
      </c>
      <c r="C280" s="7"/>
      <c r="D280" s="8" t="s">
        <v>1457</v>
      </c>
      <c r="E280" s="7"/>
      <c r="F280" s="7"/>
      <c r="G280" s="7"/>
    </row>
    <row r="281" spans="1:7" ht="34.799999999999997" customHeight="1">
      <c r="A281" s="7"/>
      <c r="B281" s="8" t="s">
        <v>1082</v>
      </c>
      <c r="C281" s="7"/>
      <c r="D281" s="8" t="s">
        <v>1458</v>
      </c>
      <c r="E281" s="7"/>
      <c r="F281" s="7"/>
      <c r="G281" s="7"/>
    </row>
    <row r="282" spans="1:7" ht="34.799999999999997" customHeight="1">
      <c r="A282" s="7"/>
      <c r="B282" s="8" t="s">
        <v>1083</v>
      </c>
      <c r="C282" s="7"/>
      <c r="D282" s="8" t="s">
        <v>1459</v>
      </c>
      <c r="E282" s="7"/>
      <c r="F282" s="7"/>
      <c r="G282" s="7"/>
    </row>
    <row r="283" spans="1:7" ht="34.799999999999997" customHeight="1">
      <c r="A283" s="7"/>
      <c r="B283" s="8" t="s">
        <v>1084</v>
      </c>
      <c r="C283" s="7"/>
      <c r="D283" s="8" t="s">
        <v>1460</v>
      </c>
      <c r="E283" s="7"/>
      <c r="F283" s="7"/>
      <c r="G283" s="7"/>
    </row>
    <row r="284" spans="1:7" ht="34.799999999999997" customHeight="1">
      <c r="A284" s="7"/>
      <c r="B284" s="8" t="s">
        <v>1085</v>
      </c>
      <c r="C284" s="7"/>
      <c r="D284" s="8" t="s">
        <v>1461</v>
      </c>
      <c r="E284" s="7"/>
      <c r="F284" s="7"/>
      <c r="G284" s="7"/>
    </row>
    <row r="285" spans="1:7" ht="34.799999999999997" customHeight="1">
      <c r="A285" s="7"/>
      <c r="B285" s="8" t="s">
        <v>1086</v>
      </c>
      <c r="C285" s="7"/>
      <c r="D285" s="8" t="s">
        <v>1462</v>
      </c>
      <c r="E285" s="7"/>
      <c r="F285" s="7"/>
      <c r="G285" s="7"/>
    </row>
    <row r="286" spans="1:7" ht="34.799999999999997" customHeight="1">
      <c r="A286" s="7"/>
      <c r="B286" s="8" t="s">
        <v>1087</v>
      </c>
      <c r="C286" s="7"/>
      <c r="D286" s="8" t="s">
        <v>1463</v>
      </c>
      <c r="E286" s="7"/>
      <c r="F286" s="7"/>
      <c r="G286" s="7"/>
    </row>
    <row r="287" spans="1:7" ht="34.799999999999997" customHeight="1">
      <c r="A287" s="7"/>
      <c r="B287" s="8" t="s">
        <v>1088</v>
      </c>
      <c r="C287" s="7"/>
      <c r="D287" s="8" t="s">
        <v>1464</v>
      </c>
      <c r="E287" s="7"/>
      <c r="F287" s="7"/>
      <c r="G287" s="7"/>
    </row>
    <row r="288" spans="1:7" ht="34.799999999999997" customHeight="1">
      <c r="A288" s="7"/>
      <c r="B288" s="8" t="s">
        <v>1089</v>
      </c>
      <c r="C288" s="7"/>
      <c r="D288" s="8" t="s">
        <v>1465</v>
      </c>
      <c r="E288" s="7"/>
      <c r="F288" s="7"/>
      <c r="G288" s="7"/>
    </row>
    <row r="289" spans="1:7" ht="34.799999999999997" customHeight="1">
      <c r="A289" s="7"/>
      <c r="B289" s="8" t="s">
        <v>1090</v>
      </c>
      <c r="C289" s="7"/>
      <c r="D289" s="8" t="s">
        <v>1466</v>
      </c>
      <c r="E289" s="7"/>
      <c r="F289" s="7"/>
      <c r="G289" s="7"/>
    </row>
    <row r="290" spans="1:7" ht="34.799999999999997" customHeight="1">
      <c r="A290" s="7"/>
      <c r="B290" s="8" t="s">
        <v>1091</v>
      </c>
      <c r="C290" s="7"/>
      <c r="D290" s="8" t="s">
        <v>1467</v>
      </c>
      <c r="E290" s="7"/>
      <c r="F290" s="7"/>
      <c r="G290" s="7"/>
    </row>
    <row r="291" spans="1:7" ht="34.799999999999997" customHeight="1">
      <c r="A291" s="7"/>
      <c r="B291" s="8" t="s">
        <v>1092</v>
      </c>
      <c r="C291" s="7"/>
      <c r="D291" s="8" t="s">
        <v>1468</v>
      </c>
      <c r="E291" s="7"/>
      <c r="F291" s="7"/>
      <c r="G291" s="7"/>
    </row>
    <row r="292" spans="1:7" ht="34.799999999999997" customHeight="1">
      <c r="A292" s="7"/>
      <c r="B292" s="8" t="s">
        <v>1093</v>
      </c>
      <c r="C292" s="7"/>
      <c r="D292" s="8" t="s">
        <v>1469</v>
      </c>
      <c r="E292" s="7"/>
      <c r="F292" s="7"/>
      <c r="G292" s="7"/>
    </row>
    <row r="293" spans="1:7" ht="34.799999999999997" customHeight="1">
      <c r="A293" s="7"/>
      <c r="B293" s="8" t="s">
        <v>1094</v>
      </c>
      <c r="C293" s="7"/>
      <c r="D293" s="8" t="s">
        <v>1470</v>
      </c>
      <c r="E293" s="7"/>
      <c r="F293" s="7"/>
      <c r="G293" s="7"/>
    </row>
    <row r="294" spans="1:7" ht="34.799999999999997" customHeight="1">
      <c r="A294" s="7"/>
      <c r="B294" s="8" t="s">
        <v>1095</v>
      </c>
      <c r="C294" s="7"/>
      <c r="D294" s="8" t="s">
        <v>1471</v>
      </c>
      <c r="E294" s="7"/>
      <c r="F294" s="7"/>
      <c r="G294" s="7"/>
    </row>
    <row r="295" spans="1:7" ht="34.799999999999997" customHeight="1">
      <c r="A295" s="7"/>
      <c r="B295" s="8" t="s">
        <v>1096</v>
      </c>
      <c r="C295" s="7"/>
      <c r="D295" s="8" t="s">
        <v>1472</v>
      </c>
      <c r="E295" s="7"/>
      <c r="F295" s="7"/>
      <c r="G295" s="7"/>
    </row>
    <row r="296" spans="1:7" ht="34.799999999999997" customHeight="1">
      <c r="A296" s="7"/>
      <c r="B296" s="8" t="s">
        <v>1097</v>
      </c>
      <c r="C296" s="7"/>
      <c r="D296" s="8" t="s">
        <v>1473</v>
      </c>
      <c r="E296" s="7"/>
      <c r="F296" s="7"/>
      <c r="G296" s="7"/>
    </row>
    <row r="297" spans="1:7" ht="34.799999999999997" customHeight="1">
      <c r="A297" s="7"/>
      <c r="B297" s="8" t="s">
        <v>1098</v>
      </c>
      <c r="C297" s="7"/>
      <c r="D297" s="8" t="s">
        <v>1474</v>
      </c>
      <c r="E297" s="7"/>
      <c r="F297" s="7"/>
      <c r="G297" s="7"/>
    </row>
    <row r="298" spans="1:7" ht="34.799999999999997" customHeight="1">
      <c r="A298" s="7"/>
      <c r="B298" s="8" t="s">
        <v>1099</v>
      </c>
      <c r="C298" s="7"/>
      <c r="D298" s="8" t="s">
        <v>1475</v>
      </c>
      <c r="E298" s="7"/>
      <c r="F298" s="7"/>
      <c r="G298" s="7"/>
    </row>
    <row r="299" spans="1:7" ht="34.799999999999997" customHeight="1">
      <c r="A299" s="7"/>
      <c r="B299" s="8" t="s">
        <v>1100</v>
      </c>
      <c r="C299" s="7"/>
      <c r="D299" s="8" t="s">
        <v>1476</v>
      </c>
      <c r="E299" s="7"/>
      <c r="F299" s="7"/>
      <c r="G299" s="7"/>
    </row>
    <row r="300" spans="1:7" ht="34.799999999999997" customHeight="1">
      <c r="A300" s="7"/>
      <c r="B300" s="8" t="s">
        <v>1101</v>
      </c>
      <c r="C300" s="7"/>
      <c r="D300" s="8" t="s">
        <v>1477</v>
      </c>
      <c r="E300" s="7"/>
      <c r="F300" s="7"/>
      <c r="G300" s="7"/>
    </row>
    <row r="301" spans="1:7" ht="34.799999999999997" customHeight="1">
      <c r="A301" s="7"/>
      <c r="B301" s="8" t="s">
        <v>1102</v>
      </c>
      <c r="C301" s="7"/>
      <c r="D301" s="8" t="s">
        <v>1478</v>
      </c>
      <c r="E301" s="7"/>
      <c r="F301" s="7"/>
      <c r="G301" s="7"/>
    </row>
    <row r="302" spans="1:7" ht="34.799999999999997" customHeight="1">
      <c r="A302" s="7"/>
      <c r="B302" s="8" t="s">
        <v>1103</v>
      </c>
      <c r="C302" s="7"/>
      <c r="D302" s="8" t="s">
        <v>1479</v>
      </c>
      <c r="E302" s="7"/>
      <c r="F302" s="7"/>
      <c r="G302" s="7"/>
    </row>
    <row r="303" spans="1:7" ht="34.799999999999997" customHeight="1">
      <c r="A303" s="7"/>
      <c r="B303" s="8" t="s">
        <v>1104</v>
      </c>
      <c r="C303" s="7"/>
      <c r="D303" s="8" t="s">
        <v>1480</v>
      </c>
      <c r="E303" s="7"/>
      <c r="F303" s="7"/>
      <c r="G303" s="7"/>
    </row>
    <row r="304" spans="1:7" ht="34.799999999999997" customHeight="1">
      <c r="A304" s="7"/>
      <c r="B304" s="8" t="s">
        <v>1105</v>
      </c>
      <c r="C304" s="7"/>
      <c r="D304" s="8" t="s">
        <v>1481</v>
      </c>
      <c r="E304" s="7"/>
      <c r="F304" s="7"/>
      <c r="G304" s="7"/>
    </row>
    <row r="305" spans="1:7" ht="34.799999999999997" customHeight="1">
      <c r="A305" s="7"/>
      <c r="B305" s="8" t="s">
        <v>1106</v>
      </c>
      <c r="C305" s="7"/>
      <c r="D305" s="8" t="s">
        <v>1482</v>
      </c>
      <c r="E305" s="7"/>
      <c r="F305" s="7"/>
      <c r="G305" s="7"/>
    </row>
    <row r="306" spans="1:7" ht="34.799999999999997" customHeight="1">
      <c r="A306" s="7"/>
      <c r="B306" s="8" t="s">
        <v>1107</v>
      </c>
      <c r="C306" s="7"/>
      <c r="D306" s="8" t="s">
        <v>1483</v>
      </c>
      <c r="E306" s="7"/>
      <c r="F306" s="7"/>
      <c r="G306" s="7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15</vt:i4>
      </vt:variant>
    </vt:vector>
  </HeadingPairs>
  <TitlesOfParts>
    <vt:vector size="15" baseType="lpstr">
      <vt:lpstr>Resumo</vt:lpstr>
      <vt:lpstr>Entidade</vt:lpstr>
      <vt:lpstr>Intervencoes</vt:lpstr>
      <vt:lpstr>Documentos</vt:lpstr>
      <vt:lpstr>Danos</vt:lpstr>
      <vt:lpstr>Orcamento</vt:lpstr>
      <vt:lpstr>Fontes</vt:lpstr>
      <vt:lpstr>Coberturas</vt:lpstr>
      <vt:lpstr>Financiamento</vt:lpstr>
      <vt:lpstr>Execucao</vt:lpstr>
      <vt:lpstr>Adiantamentos</vt:lpstr>
      <vt:lpstr>Analise</vt:lpstr>
      <vt:lpstr>Validacao</vt:lpstr>
      <vt:lpstr>Instrucoes</vt:lpstr>
      <vt:lpstr>Listas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Rita Bronze</cp:lastModifiedBy>
  <dcterms:modified xsi:type="dcterms:W3CDTF">2026-09-30T16:18:01Z</dcterms:modified>
</cp:coreProperties>
</file>